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REGULARIDAD 52,5 KM" sheetId="1" r:id="rId1"/>
  </sheets>
  <definedNames/>
  <calcPr fullCalcOnLoad="1"/>
</workbook>
</file>

<file path=xl/sharedStrings.xml><?xml version="1.0" encoding="utf-8"?>
<sst xmlns="http://schemas.openxmlformats.org/spreadsheetml/2006/main" count="351" uniqueCount="45">
  <si>
    <t>Total Ideal</t>
  </si>
  <si>
    <t>REGULARIDAD 52,5 KM/HS</t>
  </si>
  <si>
    <t>ETAPA 1</t>
  </si>
  <si>
    <t>C/HAND.</t>
  </si>
  <si>
    <t>ETAPA 2</t>
  </si>
  <si>
    <t>ETAPA 3</t>
  </si>
  <si>
    <t>ETAPA 4</t>
  </si>
  <si>
    <t>TOTAL SEG.</t>
  </si>
  <si>
    <t>Dif. Real/c/hand</t>
  </si>
  <si>
    <t>Resta Hand.</t>
  </si>
  <si>
    <t>P 1</t>
  </si>
  <si>
    <t>P 4</t>
  </si>
  <si>
    <t>P 7</t>
  </si>
  <si>
    <t>P 10</t>
  </si>
  <si>
    <t>N°AUTO</t>
  </si>
  <si>
    <t>PILOTO</t>
  </si>
  <si>
    <t>CAT.</t>
  </si>
  <si>
    <t>AUTO</t>
  </si>
  <si>
    <t>AÑO</t>
  </si>
  <si>
    <t>HAND.</t>
  </si>
  <si>
    <t>min.</t>
  </si>
  <si>
    <t>seg.</t>
  </si>
  <si>
    <t>cen.</t>
  </si>
  <si>
    <t>total piloto real</t>
  </si>
  <si>
    <t>tiempo piloto hand</t>
  </si>
  <si>
    <t>RODRIGUEZ, WENSESLAO</t>
  </si>
  <si>
    <t>FIAT (MOTOR IKA)</t>
  </si>
  <si>
    <t xml:space="preserve">  hand.</t>
  </si>
  <si>
    <t>total final</t>
  </si>
  <si>
    <t>total piloto</t>
  </si>
  <si>
    <t>ARANDA, RODRIGO-FERRI</t>
  </si>
  <si>
    <t>CITROEN 3CV</t>
  </si>
  <si>
    <t>QUIROGA, MARIA ELENA-SIGMONELLI , VERONICA</t>
  </si>
  <si>
    <t>FIAT 147 C</t>
  </si>
  <si>
    <t>CASTAÑO, MARIELA-MOYANO, ROBERTO</t>
  </si>
  <si>
    <t>FIAT 600 S</t>
  </si>
  <si>
    <t>DIESER, RUBEN-GAMBARTE, AIDA</t>
  </si>
  <si>
    <t>PEUGEOT 404 D</t>
  </si>
  <si>
    <t>FUENTES, QBEL-LAPLACE, SILVIA</t>
  </si>
  <si>
    <t>RENAULT GORDINI</t>
  </si>
  <si>
    <t>VEROITZA, VIVIANA-ALONSO, CECILIA</t>
  </si>
  <si>
    <t>FIAT 1500</t>
  </si>
  <si>
    <t>DALLA POZZA, FACUNDO-LUIS</t>
  </si>
  <si>
    <t>VALERCIA,ARMANDO</t>
  </si>
  <si>
    <t>JEEP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</si>
</sst>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h:mm:ss.0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43" fontId="0" fillId="0" borderId="0" xfId="46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43" fontId="2" fillId="33" borderId="12" xfId="46" applyNumberFormat="1" applyFont="1" applyFill="1" applyBorder="1" applyAlignment="1" applyProtection="1">
      <alignment wrapText="1"/>
      <protection hidden="1"/>
    </xf>
    <xf numFmtId="43" fontId="0" fillId="0" borderId="11" xfId="46" applyNumberFormat="1" applyFont="1" applyBorder="1" applyAlignment="1" applyProtection="1">
      <alignment/>
      <protection hidden="1"/>
    </xf>
    <xf numFmtId="164" fontId="3" fillId="0" borderId="13" xfId="0" applyNumberFormat="1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43" fontId="0" fillId="34" borderId="13" xfId="46" applyNumberFormat="1" applyFont="1" applyFill="1" applyBorder="1" applyAlignment="1" applyProtection="1">
      <alignment wrapText="1"/>
      <protection hidden="1"/>
    </xf>
    <xf numFmtId="43" fontId="0" fillId="33" borderId="13" xfId="46" applyNumberFormat="1" applyFont="1" applyFill="1" applyBorder="1" applyAlignment="1" applyProtection="1">
      <alignment/>
      <protection hidden="1"/>
    </xf>
    <xf numFmtId="43" fontId="0" fillId="35" borderId="13" xfId="0" applyNumberFormat="1" applyFill="1" applyBorder="1" applyAlignment="1" applyProtection="1">
      <alignment wrapText="1"/>
      <protection hidden="1"/>
    </xf>
    <xf numFmtId="43" fontId="0" fillId="36" borderId="13" xfId="0" applyNumberFormat="1" applyFill="1" applyBorder="1" applyAlignment="1" applyProtection="1">
      <alignment wrapText="1"/>
      <protection hidden="1"/>
    </xf>
    <xf numFmtId="0" fontId="5" fillId="37" borderId="16" xfId="0" applyFont="1" applyFill="1" applyBorder="1" applyAlignment="1" applyProtection="1">
      <alignment horizontal="center"/>
      <protection hidden="1"/>
    </xf>
    <xf numFmtId="0" fontId="0" fillId="38" borderId="12" xfId="0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0" fillId="39" borderId="21" xfId="0" applyFill="1" applyBorder="1" applyAlignment="1" applyProtection="1">
      <alignment wrapText="1"/>
      <protection hidden="1"/>
    </xf>
    <xf numFmtId="0" fontId="0" fillId="39" borderId="22" xfId="0" applyFill="1" applyBorder="1" applyAlignment="1" applyProtection="1">
      <alignment wrapText="1"/>
      <protection hidden="1"/>
    </xf>
    <xf numFmtId="2" fontId="5" fillId="39" borderId="23" xfId="0" applyNumberFormat="1" applyFont="1" applyFill="1" applyBorder="1" applyAlignment="1" applyProtection="1">
      <alignment wrapText="1"/>
      <protection hidden="1"/>
    </xf>
    <xf numFmtId="43" fontId="2" fillId="33" borderId="22" xfId="46" applyNumberFormat="1" applyFont="1" applyFill="1" applyBorder="1" applyAlignment="1" applyProtection="1">
      <alignment wrapText="1"/>
      <protection hidden="1"/>
    </xf>
    <xf numFmtId="0" fontId="0" fillId="38" borderId="22" xfId="0" applyFill="1" applyBorder="1" applyAlignment="1" applyProtection="1">
      <alignment wrapText="1"/>
      <protection hidden="1"/>
    </xf>
    <xf numFmtId="43" fontId="0" fillId="33" borderId="22" xfId="46" applyNumberFormat="1" applyFont="1" applyFill="1" applyBorder="1" applyAlignment="1" applyProtection="1">
      <alignment wrapText="1"/>
      <protection hidden="1"/>
    </xf>
    <xf numFmtId="43" fontId="0" fillId="36" borderId="24" xfId="0" applyNumberFormat="1" applyFill="1" applyBorder="1" applyAlignment="1" applyProtection="1">
      <alignment wrapText="1"/>
      <protection hidden="1"/>
    </xf>
    <xf numFmtId="43" fontId="6" fillId="37" borderId="0" xfId="0" applyNumberFormat="1" applyFont="1" applyFill="1" applyBorder="1" applyAlignment="1" applyProtection="1">
      <alignment/>
      <protection hidden="1"/>
    </xf>
    <xf numFmtId="43" fontId="0" fillId="38" borderId="25" xfId="0" applyNumberFormat="1" applyFill="1" applyBorder="1" applyAlignment="1" applyProtection="1">
      <alignment/>
      <protection hidden="1"/>
    </xf>
    <xf numFmtId="43" fontId="0" fillId="0" borderId="17" xfId="0" applyNumberForma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7" fillId="39" borderId="29" xfId="0" applyFont="1" applyFill="1" applyBorder="1" applyAlignment="1" applyProtection="1">
      <alignment wrapText="1"/>
      <protection hidden="1"/>
    </xf>
    <xf numFmtId="0" fontId="7" fillId="39" borderId="30" xfId="0" applyFont="1" applyFill="1" applyBorder="1" applyAlignment="1" applyProtection="1">
      <alignment wrapText="1"/>
      <protection hidden="1"/>
    </xf>
    <xf numFmtId="43" fontId="2" fillId="33" borderId="31" xfId="46" applyNumberFormat="1" applyFont="1" applyFill="1" applyBorder="1" applyAlignment="1" applyProtection="1">
      <alignment/>
      <protection hidden="1"/>
    </xf>
    <xf numFmtId="0" fontId="7" fillId="38" borderId="29" xfId="0" applyFont="1" applyFill="1" applyBorder="1" applyAlignment="1" applyProtection="1">
      <alignment wrapText="1"/>
      <protection hidden="1"/>
    </xf>
    <xf numFmtId="0" fontId="7" fillId="38" borderId="30" xfId="0" applyFont="1" applyFill="1" applyBorder="1" applyAlignment="1" applyProtection="1">
      <alignment wrapText="1"/>
      <protection hidden="1"/>
    </xf>
    <xf numFmtId="43" fontId="0" fillId="33" borderId="31" xfId="46" applyNumberFormat="1" applyFont="1" applyFill="1" applyBorder="1" applyAlignment="1" applyProtection="1">
      <alignment/>
      <protection hidden="1"/>
    </xf>
    <xf numFmtId="0" fontId="8" fillId="40" borderId="32" xfId="0" applyFont="1" applyFill="1" applyBorder="1" applyAlignment="1" applyProtection="1">
      <alignment horizontal="center" wrapText="1"/>
      <protection hidden="1"/>
    </xf>
    <xf numFmtId="0" fontId="8" fillId="41" borderId="33" xfId="0" applyFont="1" applyFill="1" applyBorder="1" applyAlignment="1" applyProtection="1">
      <alignment wrapText="1"/>
      <protection hidden="1"/>
    </xf>
    <xf numFmtId="164" fontId="3" fillId="0" borderId="34" xfId="0" applyNumberFormat="1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35" xfId="0" applyFill="1" applyBorder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0" fillId="0" borderId="19" xfId="0" applyFont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39" borderId="38" xfId="0" applyFill="1" applyBorder="1" applyAlignment="1" applyProtection="1">
      <alignment wrapText="1"/>
      <protection hidden="1"/>
    </xf>
    <xf numFmtId="0" fontId="0" fillId="39" borderId="36" xfId="0" applyFill="1" applyBorder="1" applyAlignment="1" applyProtection="1">
      <alignment wrapText="1"/>
      <protection hidden="1"/>
    </xf>
    <xf numFmtId="43" fontId="2" fillId="33" borderId="39" xfId="46" applyNumberFormat="1" applyFont="1" applyFill="1" applyBorder="1" applyAlignment="1" applyProtection="1">
      <alignment wrapText="1"/>
      <protection hidden="1"/>
    </xf>
    <xf numFmtId="0" fontId="0" fillId="38" borderId="38" xfId="0" applyFill="1" applyBorder="1" applyAlignment="1" applyProtection="1">
      <alignment wrapText="1"/>
      <protection hidden="1"/>
    </xf>
    <xf numFmtId="0" fontId="0" fillId="38" borderId="36" xfId="0" applyFill="1" applyBorder="1" applyAlignment="1" applyProtection="1">
      <alignment wrapText="1"/>
      <protection hidden="1"/>
    </xf>
    <xf numFmtId="43" fontId="0" fillId="33" borderId="39" xfId="46" applyNumberFormat="1" applyFont="1" applyFill="1" applyBorder="1" applyAlignment="1" applyProtection="1">
      <alignment wrapText="1"/>
      <protection hidden="1"/>
    </xf>
    <xf numFmtId="43" fontId="0" fillId="40" borderId="19" xfId="0" applyNumberFormat="1" applyFill="1" applyBorder="1" applyAlignment="1" applyProtection="1">
      <alignment horizontal="right"/>
      <protection hidden="1"/>
    </xf>
    <xf numFmtId="43" fontId="0" fillId="41" borderId="40" xfId="0" applyNumberFormat="1" applyFill="1" applyBorder="1" applyAlignment="1" applyProtection="1">
      <alignment horizontal="right"/>
      <protection hidden="1"/>
    </xf>
    <xf numFmtId="165" fontId="11" fillId="0" borderId="41" xfId="0" applyNumberFormat="1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43" fontId="2" fillId="0" borderId="0" xfId="46" applyNumberFormat="1" applyFont="1" applyFill="1" applyBorder="1" applyAlignment="1" applyProtection="1">
      <alignment wrapText="1"/>
      <protection hidden="1"/>
    </xf>
    <xf numFmtId="43" fontId="0" fillId="0" borderId="0" xfId="46" applyNumberFormat="1" applyFont="1" applyFill="1" applyBorder="1" applyAlignment="1" applyProtection="1">
      <alignment wrapText="1"/>
      <protection hidden="1"/>
    </xf>
    <xf numFmtId="43" fontId="0" fillId="0" borderId="0" xfId="0" applyNumberFormat="1" applyFill="1" applyBorder="1" applyAlignment="1" applyProtection="1">
      <alignment horizontal="right"/>
      <protection hidden="1"/>
    </xf>
    <xf numFmtId="0" fontId="5" fillId="37" borderId="15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38" borderId="42" xfId="0" applyFill="1" applyBorder="1" applyAlignment="1" applyProtection="1">
      <alignment wrapText="1"/>
      <protection hidden="1"/>
    </xf>
    <xf numFmtId="0" fontId="0" fillId="39" borderId="42" xfId="0" applyFill="1" applyBorder="1" applyAlignment="1" applyProtection="1">
      <alignment wrapText="1"/>
      <protection hidden="1"/>
    </xf>
    <xf numFmtId="0" fontId="8" fillId="40" borderId="43" xfId="0" applyFont="1" applyFill="1" applyBorder="1" applyAlignment="1" applyProtection="1">
      <alignment horizontal="center" wrapText="1"/>
      <protection hidden="1"/>
    </xf>
    <xf numFmtId="43" fontId="0" fillId="33" borderId="17" xfId="46" applyNumberFormat="1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0" fillId="33" borderId="34" xfId="0" applyFill="1" applyBorder="1" applyAlignment="1" applyProtection="1">
      <alignment/>
      <protection hidden="1"/>
    </xf>
    <xf numFmtId="0" fontId="0" fillId="33" borderId="41" xfId="0" applyFill="1" applyBorder="1" applyAlignment="1" applyProtection="1">
      <alignment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="60" zoomScaleNormal="60" zoomScalePageLayoutView="0" workbookViewId="0" topLeftCell="A1">
      <selection activeCell="B7" sqref="B7"/>
    </sheetView>
  </sheetViews>
  <sheetFormatPr defaultColWidth="11.421875" defaultRowHeight="15"/>
  <cols>
    <col min="1" max="1" width="6.7109375" style="1" bestFit="1" customWidth="1"/>
    <col min="2" max="2" width="38.00390625" style="1" bestFit="1" customWidth="1"/>
    <col min="3" max="3" width="40.140625" style="1" bestFit="1" customWidth="1"/>
    <col min="4" max="4" width="6.57421875" style="1" bestFit="1" customWidth="1"/>
    <col min="5" max="5" width="24.00390625" style="1" bestFit="1" customWidth="1"/>
    <col min="6" max="6" width="6.8515625" style="1" bestFit="1" customWidth="1"/>
    <col min="7" max="7" width="8.140625" style="1" bestFit="1" customWidth="1"/>
    <col min="8" max="8" width="10.00390625" style="1" bestFit="1" customWidth="1"/>
    <col min="9" max="9" width="4.28125" style="1" bestFit="1" customWidth="1"/>
    <col min="10" max="10" width="8.7109375" style="1" bestFit="1" customWidth="1"/>
    <col min="11" max="11" width="11.00390625" style="2" bestFit="1" customWidth="1"/>
    <col min="12" max="12" width="11.57421875" style="2" bestFit="1" customWidth="1"/>
    <col min="13" max="13" width="10.57421875" style="1" bestFit="1" customWidth="1"/>
    <col min="14" max="14" width="4.28125" style="1" bestFit="1" customWidth="1"/>
    <col min="15" max="15" width="9.28125" style="1" bestFit="1" customWidth="1"/>
    <col min="16" max="16" width="11.00390625" style="2" bestFit="1" customWidth="1"/>
    <col min="17" max="17" width="11.57421875" style="2" bestFit="1" customWidth="1"/>
    <col min="18" max="18" width="10.57421875" style="1" bestFit="1" customWidth="1"/>
    <col min="19" max="19" width="4.28125" style="1" bestFit="1" customWidth="1"/>
    <col min="20" max="20" width="9.00390625" style="1" bestFit="1" customWidth="1"/>
    <col min="21" max="21" width="9.7109375" style="1" bestFit="1" customWidth="1"/>
    <col min="22" max="22" width="11.57421875" style="1" bestFit="1" customWidth="1"/>
    <col min="23" max="23" width="10.57421875" style="1" bestFit="1" customWidth="1"/>
    <col min="24" max="24" width="4.28125" style="1" bestFit="1" customWidth="1"/>
    <col min="25" max="26" width="9.7109375" style="1" bestFit="1" customWidth="1"/>
    <col min="27" max="27" width="11.57421875" style="1" bestFit="1" customWidth="1"/>
    <col min="28" max="28" width="16.7109375" style="1" bestFit="1" customWidth="1"/>
    <col min="29" max="29" width="18.28125" style="1" bestFit="1" customWidth="1"/>
    <col min="30" max="30" width="14.421875" style="1" bestFit="1" customWidth="1"/>
    <col min="31" max="16384" width="11.421875" style="1" customWidth="1"/>
  </cols>
  <sheetData>
    <row r="1" ht="15.75" thickBot="1">
      <c r="V1" s="3"/>
    </row>
    <row r="2" spans="2:30" ht="15.75" thickBot="1">
      <c r="B2" s="4"/>
      <c r="C2" s="5"/>
      <c r="D2" s="5"/>
      <c r="E2" s="5"/>
      <c r="F2" s="5"/>
      <c r="G2" s="5"/>
      <c r="H2" s="5">
        <v>28</v>
      </c>
      <c r="I2" s="5">
        <v>5</v>
      </c>
      <c r="J2" s="5">
        <v>14</v>
      </c>
      <c r="K2" s="6">
        <f>+(H2*60+I2+J2/100)</f>
        <v>1685.14</v>
      </c>
      <c r="L2" s="7"/>
      <c r="M2" s="5">
        <v>24</v>
      </c>
      <c r="N2" s="5">
        <v>36</v>
      </c>
      <c r="O2" s="5">
        <v>50</v>
      </c>
      <c r="P2" s="6">
        <f>+(M2*60+N2+O2/100)</f>
        <v>1476.5</v>
      </c>
      <c r="Q2" s="7"/>
      <c r="R2" s="5">
        <v>6</v>
      </c>
      <c r="S2" s="5">
        <v>50</v>
      </c>
      <c r="T2" s="5">
        <v>18</v>
      </c>
      <c r="U2" s="6">
        <f>+(R2*60+S2+T2/100)</f>
        <v>410.18</v>
      </c>
      <c r="V2" s="5"/>
      <c r="W2" s="5">
        <v>6</v>
      </c>
      <c r="X2" s="5">
        <v>29</v>
      </c>
      <c r="Y2" s="5">
        <v>44</v>
      </c>
      <c r="Z2" s="6">
        <f>+(W2*60+X2+Y2/100)</f>
        <v>389.44</v>
      </c>
      <c r="AA2" s="5"/>
      <c r="AB2" s="5"/>
      <c r="AC2" s="5" t="s">
        <v>0</v>
      </c>
      <c r="AD2" s="8">
        <f>AB4/(24*60*60)</f>
        <v>0.04584791666666667</v>
      </c>
    </row>
    <row r="3" spans="2:30" ht="21.75" thickBot="1">
      <c r="B3" s="9" t="s">
        <v>1</v>
      </c>
      <c r="C3" s="10"/>
      <c r="D3" s="10"/>
      <c r="E3" s="10"/>
      <c r="F3" s="10"/>
      <c r="G3" s="11"/>
      <c r="H3" s="12" t="s">
        <v>2</v>
      </c>
      <c r="I3" s="13"/>
      <c r="J3" s="13"/>
      <c r="K3" s="14">
        <f>$K$2</f>
        <v>1685.14</v>
      </c>
      <c r="L3" s="15" t="s">
        <v>3</v>
      </c>
      <c r="M3" s="13" t="s">
        <v>4</v>
      </c>
      <c r="N3" s="13"/>
      <c r="O3" s="13"/>
      <c r="P3" s="14">
        <f>$P$2</f>
        <v>1476.5</v>
      </c>
      <c r="Q3" s="15" t="s">
        <v>3</v>
      </c>
      <c r="R3" s="13" t="s">
        <v>5</v>
      </c>
      <c r="S3" s="13"/>
      <c r="T3" s="13"/>
      <c r="U3" s="16">
        <f>$U$2</f>
        <v>410.18</v>
      </c>
      <c r="V3" s="15" t="s">
        <v>3</v>
      </c>
      <c r="W3" s="13" t="s">
        <v>6</v>
      </c>
      <c r="X3" s="13"/>
      <c r="Y3" s="13"/>
      <c r="Z3" s="17">
        <f>$Z$2</f>
        <v>389.44</v>
      </c>
      <c r="AA3" s="15" t="s">
        <v>3</v>
      </c>
      <c r="AB3" s="18" t="s">
        <v>7</v>
      </c>
      <c r="AC3" s="19" t="s">
        <v>8</v>
      </c>
      <c r="AD3" s="20" t="s">
        <v>9</v>
      </c>
    </row>
    <row r="4" spans="2:30" ht="21.75" thickBot="1">
      <c r="B4" s="21"/>
      <c r="C4" s="22"/>
      <c r="D4" s="22"/>
      <c r="E4" s="22"/>
      <c r="F4" s="22"/>
      <c r="G4" s="23"/>
      <c r="H4" s="24" t="s">
        <v>10</v>
      </c>
      <c r="I4" s="25"/>
      <c r="J4" s="26">
        <f>ABS(K4)</f>
        <v>5.270000000000209</v>
      </c>
      <c r="K4" s="27">
        <f>K6-K3</f>
        <v>-5.270000000000209</v>
      </c>
      <c r="L4" s="73">
        <f>K6-K5</f>
        <v>1678.3680499999998</v>
      </c>
      <c r="M4" s="28" t="s">
        <v>11</v>
      </c>
      <c r="N4" s="28"/>
      <c r="O4" s="26">
        <f>ABS(P4)</f>
        <v>11.599999999999909</v>
      </c>
      <c r="P4" s="27">
        <f>P6-P3</f>
        <v>-11.599999999999909</v>
      </c>
      <c r="Q4" s="73">
        <f>P6-P5</f>
        <v>1461.594</v>
      </c>
      <c r="R4" s="28" t="s">
        <v>12</v>
      </c>
      <c r="S4" s="28"/>
      <c r="T4" s="26">
        <f>ABS(U4)</f>
        <v>1.6899999999999977</v>
      </c>
      <c r="U4" s="29">
        <f>U6-U3</f>
        <v>1.6899999999999977</v>
      </c>
      <c r="V4" s="73">
        <f>U6-U5</f>
        <v>411.38835</v>
      </c>
      <c r="W4" s="25" t="s">
        <v>13</v>
      </c>
      <c r="X4" s="25"/>
      <c r="Y4" s="30">
        <f>$Z$2</f>
        <v>389.44</v>
      </c>
      <c r="Z4" s="29">
        <f>Z6-Z3</f>
        <v>6.759999999999991</v>
      </c>
      <c r="AA4" s="73">
        <f>Z6-Z5</f>
        <v>285.20959999999997</v>
      </c>
      <c r="AB4" s="31">
        <f>Z3+U3+P3+K3</f>
        <v>3961.26</v>
      </c>
      <c r="AC4" s="32">
        <f>Y4+T4+O4+J4</f>
        <v>408.0000000000001</v>
      </c>
      <c r="AD4" s="33">
        <f>Z5+U5+P5+K5</f>
        <v>116.28000000000004</v>
      </c>
    </row>
    <row r="5" spans="2:30" ht="15">
      <c r="B5" s="34" t="s">
        <v>14</v>
      </c>
      <c r="C5" s="35" t="s">
        <v>15</v>
      </c>
      <c r="D5" s="35" t="s">
        <v>16</v>
      </c>
      <c r="E5" s="35" t="s">
        <v>17</v>
      </c>
      <c r="F5" s="35" t="s">
        <v>18</v>
      </c>
      <c r="G5" s="36" t="s">
        <v>19</v>
      </c>
      <c r="H5" s="37" t="s">
        <v>20</v>
      </c>
      <c r="I5" s="38" t="s">
        <v>21</v>
      </c>
      <c r="J5" s="38" t="s">
        <v>22</v>
      </c>
      <c r="K5" s="39">
        <f>+$G6*J4%</f>
        <v>1.5019500000000596</v>
      </c>
      <c r="L5" s="74"/>
      <c r="M5" s="40" t="s">
        <v>20</v>
      </c>
      <c r="N5" s="41" t="s">
        <v>21</v>
      </c>
      <c r="O5" s="41" t="s">
        <v>22</v>
      </c>
      <c r="P5" s="42">
        <f>+$G6*O4%</f>
        <v>3.305999999999974</v>
      </c>
      <c r="Q5" s="76"/>
      <c r="R5" s="40" t="s">
        <v>20</v>
      </c>
      <c r="S5" s="41" t="s">
        <v>21</v>
      </c>
      <c r="T5" s="41" t="s">
        <v>22</v>
      </c>
      <c r="U5" s="42">
        <f>+$G6*T4%</f>
        <v>0.48164999999999936</v>
      </c>
      <c r="V5" s="76"/>
      <c r="W5" s="37" t="s">
        <v>20</v>
      </c>
      <c r="X5" s="38" t="s">
        <v>21</v>
      </c>
      <c r="Y5" s="38" t="s">
        <v>22</v>
      </c>
      <c r="Z5" s="42">
        <f>+$G6*Y4%</f>
        <v>110.99040000000001</v>
      </c>
      <c r="AA5" s="76"/>
      <c r="AB5" s="43" t="s">
        <v>23</v>
      </c>
      <c r="AC5" s="44" t="s">
        <v>24</v>
      </c>
      <c r="AD5" s="45">
        <f>AC6/(24*60*60)</f>
        <v>0.04440462962962962</v>
      </c>
    </row>
    <row r="6" spans="1:30" ht="24" thickBot="1">
      <c r="A6" s="46"/>
      <c r="B6" s="47">
        <v>11</v>
      </c>
      <c r="C6" s="48" t="s">
        <v>25</v>
      </c>
      <c r="D6" s="49"/>
      <c r="E6" s="50" t="s">
        <v>26</v>
      </c>
      <c r="F6" s="50">
        <v>1956</v>
      </c>
      <c r="G6" s="51">
        <f>(2013-F6)/2</f>
        <v>28.5</v>
      </c>
      <c r="H6" s="52">
        <v>27</v>
      </c>
      <c r="I6" s="53">
        <v>59</v>
      </c>
      <c r="J6" s="53">
        <v>87</v>
      </c>
      <c r="K6" s="54">
        <f>+(H6*60+I6+J6/100)</f>
        <v>1679.87</v>
      </c>
      <c r="L6" s="75"/>
      <c r="M6" s="55">
        <v>24</v>
      </c>
      <c r="N6" s="56">
        <v>24</v>
      </c>
      <c r="O6" s="56">
        <v>90</v>
      </c>
      <c r="P6" s="57">
        <f>+(M6*60+N6+O6/100)</f>
        <v>1464.9</v>
      </c>
      <c r="Q6" s="77"/>
      <c r="R6" s="55">
        <v>6</v>
      </c>
      <c r="S6" s="56">
        <v>51</v>
      </c>
      <c r="T6" s="56">
        <v>87</v>
      </c>
      <c r="U6" s="57">
        <f>+(R6*60+S6+T6/100)</f>
        <v>411.87</v>
      </c>
      <c r="V6" s="77"/>
      <c r="W6" s="52">
        <v>6</v>
      </c>
      <c r="X6" s="53">
        <v>36</v>
      </c>
      <c r="Y6" s="53">
        <v>20</v>
      </c>
      <c r="Z6" s="57">
        <f>+(W6*60+X6+Y6/100)</f>
        <v>396.2</v>
      </c>
      <c r="AA6" s="77"/>
      <c r="AB6" s="58">
        <f>Z6+U6+P6+K6</f>
        <v>3952.84</v>
      </c>
      <c r="AC6" s="59">
        <f>AA4+V4+Q4+L4</f>
        <v>3836.5599999999995</v>
      </c>
      <c r="AD6" s="60">
        <f>ABS(AB$4-AC6)</f>
        <v>124.70000000000073</v>
      </c>
    </row>
    <row r="7" spans="3:30" s="61" customFormat="1" ht="16.5" thickBot="1">
      <c r="C7" s="62"/>
      <c r="E7" s="63"/>
      <c r="F7" s="63"/>
      <c r="H7" s="64"/>
      <c r="I7" s="64"/>
      <c r="J7" s="64"/>
      <c r="K7" s="65"/>
      <c r="M7" s="64"/>
      <c r="N7" s="64"/>
      <c r="O7" s="64"/>
      <c r="P7" s="66"/>
      <c r="R7" s="64"/>
      <c r="S7" s="64"/>
      <c r="T7" s="64"/>
      <c r="U7" s="66"/>
      <c r="W7" s="64"/>
      <c r="X7" s="64"/>
      <c r="Y7" s="64"/>
      <c r="Z7" s="66"/>
      <c r="AB7" s="67"/>
      <c r="AC7" s="5" t="s">
        <v>0</v>
      </c>
      <c r="AD7" s="8">
        <f>AB9/(24*60*60)</f>
        <v>0.04584791666666667</v>
      </c>
    </row>
    <row r="8" spans="1:30" ht="21.75" thickBot="1">
      <c r="A8" s="46"/>
      <c r="B8" s="9" t="s">
        <v>1</v>
      </c>
      <c r="C8" s="10"/>
      <c r="D8" s="10"/>
      <c r="E8" s="10"/>
      <c r="F8" s="10"/>
      <c r="G8" s="11"/>
      <c r="H8" s="12" t="s">
        <v>2</v>
      </c>
      <c r="I8" s="13"/>
      <c r="J8" s="13"/>
      <c r="K8" s="14">
        <f>$K$2</f>
        <v>1685.14</v>
      </c>
      <c r="L8" s="15" t="s">
        <v>3</v>
      </c>
      <c r="M8" s="12" t="s">
        <v>4</v>
      </c>
      <c r="N8" s="13"/>
      <c r="O8" s="13"/>
      <c r="P8" s="14">
        <f>$P$2</f>
        <v>1476.5</v>
      </c>
      <c r="Q8" s="15" t="s">
        <v>3</v>
      </c>
      <c r="R8" s="12" t="s">
        <v>5</v>
      </c>
      <c r="S8" s="13"/>
      <c r="T8" s="13"/>
      <c r="U8" s="16">
        <f>$U$2</f>
        <v>410.18</v>
      </c>
      <c r="V8" s="15" t="s">
        <v>3</v>
      </c>
      <c r="W8" s="12" t="s">
        <v>6</v>
      </c>
      <c r="X8" s="13"/>
      <c r="Y8" s="13"/>
      <c r="Z8" s="17">
        <f>$Z$2</f>
        <v>389.44</v>
      </c>
      <c r="AA8" s="15" t="s">
        <v>3</v>
      </c>
      <c r="AB8" s="68" t="s">
        <v>7</v>
      </c>
      <c r="AC8" s="19" t="s">
        <v>27</v>
      </c>
      <c r="AD8" s="69" t="s">
        <v>28</v>
      </c>
    </row>
    <row r="9" spans="1:30" ht="21.75" thickBot="1">
      <c r="A9" s="46"/>
      <c r="B9" s="21"/>
      <c r="C9" s="22"/>
      <c r="D9" s="22"/>
      <c r="E9" s="22"/>
      <c r="F9" s="22"/>
      <c r="G9" s="23"/>
      <c r="H9" s="24" t="s">
        <v>10</v>
      </c>
      <c r="I9" s="25"/>
      <c r="J9" s="26">
        <f>ABS(K9)</f>
        <v>8.550000000000182</v>
      </c>
      <c r="K9" s="27">
        <f>K11-K8</f>
        <v>-8.550000000000182</v>
      </c>
      <c r="L9" s="73">
        <f>K11-K10</f>
        <v>1675.051</v>
      </c>
      <c r="M9" s="70" t="s">
        <v>11</v>
      </c>
      <c r="N9" s="28"/>
      <c r="O9" s="26">
        <f>ABS(P9)</f>
        <v>21.920000000000073</v>
      </c>
      <c r="P9" s="27">
        <f>P11-P8</f>
        <v>-21.920000000000073</v>
      </c>
      <c r="Q9" s="73">
        <f>P11-P10</f>
        <v>1450.6344</v>
      </c>
      <c r="R9" s="70" t="s">
        <v>12</v>
      </c>
      <c r="S9" s="28"/>
      <c r="T9" s="26">
        <f>ABS(U9)</f>
        <v>22.69999999999999</v>
      </c>
      <c r="U9" s="29">
        <f>U11-U8</f>
        <v>-22.69999999999999</v>
      </c>
      <c r="V9" s="73">
        <f>U11-U10</f>
        <v>383.394</v>
      </c>
      <c r="W9" s="71" t="s">
        <v>13</v>
      </c>
      <c r="X9" s="25"/>
      <c r="Y9" s="26">
        <f>ABS(Z9)</f>
        <v>22.730000000000018</v>
      </c>
      <c r="Z9" s="29">
        <f>Z11-Z8</f>
        <v>-22.730000000000018</v>
      </c>
      <c r="AA9" s="73">
        <f>Z11-Z10</f>
        <v>362.61859999999996</v>
      </c>
      <c r="AB9" s="31">
        <f>Z8+U8+P8+K8</f>
        <v>3961.26</v>
      </c>
      <c r="AC9" s="32">
        <f>Y9+T9+O9+J9</f>
        <v>75.90000000000026</v>
      </c>
      <c r="AD9" s="33">
        <f>Z10+U10+P10+K10</f>
        <v>13.662000000000049</v>
      </c>
    </row>
    <row r="10" spans="1:30" ht="15">
      <c r="A10" s="46"/>
      <c r="B10" s="34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6" t="s">
        <v>19</v>
      </c>
      <c r="H10" s="37" t="s">
        <v>20</v>
      </c>
      <c r="I10" s="38" t="s">
        <v>21</v>
      </c>
      <c r="J10" s="38" t="s">
        <v>22</v>
      </c>
      <c r="K10" s="39">
        <f>+$G11*J9%</f>
        <v>1.5390000000000328</v>
      </c>
      <c r="L10" s="74"/>
      <c r="M10" s="41" t="s">
        <v>20</v>
      </c>
      <c r="N10" s="41" t="s">
        <v>21</v>
      </c>
      <c r="O10" s="41" t="s">
        <v>22</v>
      </c>
      <c r="P10" s="42">
        <f>+$G11*O9%</f>
        <v>3.945600000000013</v>
      </c>
      <c r="Q10" s="76"/>
      <c r="R10" s="41" t="s">
        <v>20</v>
      </c>
      <c r="S10" s="41" t="s">
        <v>21</v>
      </c>
      <c r="T10" s="41" t="s">
        <v>22</v>
      </c>
      <c r="U10" s="42">
        <f>+$G11*T9%</f>
        <v>4.0859999999999985</v>
      </c>
      <c r="V10" s="76"/>
      <c r="W10" s="38" t="s">
        <v>20</v>
      </c>
      <c r="X10" s="38" t="s">
        <v>21</v>
      </c>
      <c r="Y10" s="38" t="s">
        <v>22</v>
      </c>
      <c r="Z10" s="42">
        <f>+$G11*Y9%</f>
        <v>4.091400000000003</v>
      </c>
      <c r="AA10" s="76"/>
      <c r="AB10" s="72" t="s">
        <v>29</v>
      </c>
      <c r="AC10" s="44" t="s">
        <v>24</v>
      </c>
      <c r="AD10" s="45">
        <f>AC11/(24*60*60)</f>
        <v>0.04481131944444444</v>
      </c>
    </row>
    <row r="11" spans="1:30" ht="24" thickBot="1">
      <c r="A11" s="46"/>
      <c r="B11" s="47">
        <v>13</v>
      </c>
      <c r="C11" s="48" t="s">
        <v>30</v>
      </c>
      <c r="D11" s="49"/>
      <c r="E11" s="50" t="s">
        <v>31</v>
      </c>
      <c r="F11" s="50">
        <v>1977</v>
      </c>
      <c r="G11" s="51">
        <f>(2013-F11)/2</f>
        <v>18</v>
      </c>
      <c r="H11" s="52">
        <v>27</v>
      </c>
      <c r="I11" s="53">
        <v>56</v>
      </c>
      <c r="J11" s="53">
        <v>59</v>
      </c>
      <c r="K11" s="54">
        <f>+(H11*60+I11+J11/100)</f>
        <v>1676.59</v>
      </c>
      <c r="L11" s="75"/>
      <c r="M11" s="56">
        <v>24</v>
      </c>
      <c r="N11" s="56">
        <v>14</v>
      </c>
      <c r="O11" s="56">
        <v>58</v>
      </c>
      <c r="P11" s="57">
        <f>+(M11*60+N11+O11/100)</f>
        <v>1454.58</v>
      </c>
      <c r="Q11" s="77"/>
      <c r="R11" s="56">
        <v>6</v>
      </c>
      <c r="S11" s="56">
        <v>27</v>
      </c>
      <c r="T11" s="56">
        <v>48</v>
      </c>
      <c r="U11" s="57">
        <f>+(R11*60+S11+T11/100)</f>
        <v>387.48</v>
      </c>
      <c r="V11" s="77"/>
      <c r="W11" s="53">
        <v>6</v>
      </c>
      <c r="X11" s="53">
        <v>6</v>
      </c>
      <c r="Y11" s="53">
        <v>71</v>
      </c>
      <c r="Z11" s="57">
        <f>+(W11*60+X11+Y11/100)</f>
        <v>366.71</v>
      </c>
      <c r="AA11" s="77"/>
      <c r="AB11" s="58">
        <f>Z11+U11+P11+K11</f>
        <v>3885.3599999999997</v>
      </c>
      <c r="AC11" s="59">
        <f>AA9+V9+Q9+L9</f>
        <v>3871.698</v>
      </c>
      <c r="AD11" s="60">
        <f>ABS(AB$4-AC11)</f>
        <v>89.56200000000035</v>
      </c>
    </row>
    <row r="12" spans="29:30" ht="15.75" thickBot="1">
      <c r="AC12" s="5" t="s">
        <v>0</v>
      </c>
      <c r="AD12" s="8">
        <f>AB14/(24*60*60)</f>
        <v>0.04584791666666667</v>
      </c>
    </row>
    <row r="13" spans="1:30" ht="21.75" thickBot="1">
      <c r="A13" s="46"/>
      <c r="B13" s="9" t="s">
        <v>1</v>
      </c>
      <c r="C13" s="10"/>
      <c r="D13" s="10"/>
      <c r="E13" s="10"/>
      <c r="F13" s="10"/>
      <c r="G13" s="11"/>
      <c r="H13" s="12" t="s">
        <v>2</v>
      </c>
      <c r="I13" s="13"/>
      <c r="J13" s="13"/>
      <c r="K13" s="14">
        <f>$K$2</f>
        <v>1685.14</v>
      </c>
      <c r="L13" s="15" t="s">
        <v>3</v>
      </c>
      <c r="M13" s="12" t="s">
        <v>4</v>
      </c>
      <c r="N13" s="13"/>
      <c r="O13" s="13"/>
      <c r="P13" s="14">
        <f>$P$2</f>
        <v>1476.5</v>
      </c>
      <c r="Q13" s="15" t="s">
        <v>3</v>
      </c>
      <c r="R13" s="12" t="s">
        <v>5</v>
      </c>
      <c r="S13" s="13"/>
      <c r="T13" s="13"/>
      <c r="U13" s="16">
        <f>$U$2</f>
        <v>410.18</v>
      </c>
      <c r="V13" s="15" t="s">
        <v>3</v>
      </c>
      <c r="W13" s="12" t="s">
        <v>6</v>
      </c>
      <c r="X13" s="13"/>
      <c r="Y13" s="13"/>
      <c r="Z13" s="17">
        <f>$Z$2</f>
        <v>389.44</v>
      </c>
      <c r="AA13" s="15" t="s">
        <v>3</v>
      </c>
      <c r="AB13" s="68" t="s">
        <v>7</v>
      </c>
      <c r="AC13" s="19" t="s">
        <v>27</v>
      </c>
      <c r="AD13" s="69" t="s">
        <v>28</v>
      </c>
    </row>
    <row r="14" spans="1:30" ht="21.75" thickBot="1">
      <c r="A14" s="46"/>
      <c r="B14" s="21"/>
      <c r="C14" s="22"/>
      <c r="D14" s="22"/>
      <c r="E14" s="22"/>
      <c r="F14" s="22"/>
      <c r="G14" s="23"/>
      <c r="H14" s="24" t="s">
        <v>10</v>
      </c>
      <c r="I14" s="25"/>
      <c r="J14" s="26">
        <f>ABS(K14)</f>
        <v>1.8500000000001364</v>
      </c>
      <c r="K14" s="27">
        <f>K16-K13</f>
        <v>-1.8500000000001364</v>
      </c>
      <c r="L14" s="73">
        <f>K16-K15</f>
        <v>1683.00325</v>
      </c>
      <c r="M14" s="70" t="s">
        <v>11</v>
      </c>
      <c r="N14" s="28"/>
      <c r="O14" s="26">
        <f>ABS(P14)</f>
        <v>10.509999999999991</v>
      </c>
      <c r="P14" s="27">
        <f>P16-P13</f>
        <v>-10.509999999999991</v>
      </c>
      <c r="Q14" s="73">
        <f>P16-P15</f>
        <v>1464.36095</v>
      </c>
      <c r="R14" s="70" t="s">
        <v>12</v>
      </c>
      <c r="S14" s="28"/>
      <c r="T14" s="26">
        <f>ABS(U14)</f>
        <v>12.970000000000027</v>
      </c>
      <c r="U14" s="29">
        <f>U16-U13</f>
        <v>-12.970000000000027</v>
      </c>
      <c r="V14" s="73">
        <f>U16-U15</f>
        <v>395.19964999999996</v>
      </c>
      <c r="W14" s="71" t="s">
        <v>13</v>
      </c>
      <c r="X14" s="25"/>
      <c r="Y14" s="26">
        <f>ABS(Z14)</f>
        <v>35.089999999999975</v>
      </c>
      <c r="Z14" s="29">
        <f>Z16-Z13</f>
        <v>35.089999999999975</v>
      </c>
      <c r="AA14" s="73">
        <f>Z16-Z15</f>
        <v>419.09105</v>
      </c>
      <c r="AB14" s="31">
        <f>Z13+U13+P13+K13</f>
        <v>3961.26</v>
      </c>
      <c r="AC14" s="32">
        <f>Y14+T14+O14+J14</f>
        <v>60.42000000000013</v>
      </c>
      <c r="AD14" s="33">
        <f>Z15+U15+P15+K15</f>
        <v>9.365100000000021</v>
      </c>
    </row>
    <row r="15" spans="1:30" ht="15">
      <c r="A15" s="46"/>
      <c r="B15" s="34" t="s">
        <v>14</v>
      </c>
      <c r="C15" s="35" t="s">
        <v>15</v>
      </c>
      <c r="D15" s="35" t="s">
        <v>16</v>
      </c>
      <c r="E15" s="35" t="s">
        <v>17</v>
      </c>
      <c r="F15" s="35" t="s">
        <v>18</v>
      </c>
      <c r="G15" s="36" t="s">
        <v>19</v>
      </c>
      <c r="H15" s="37" t="s">
        <v>20</v>
      </c>
      <c r="I15" s="38" t="s">
        <v>21</v>
      </c>
      <c r="J15" s="38" t="s">
        <v>22</v>
      </c>
      <c r="K15" s="39">
        <f>+$G16*J14%</f>
        <v>0.2867500000000211</v>
      </c>
      <c r="L15" s="74"/>
      <c r="M15" s="41" t="s">
        <v>20</v>
      </c>
      <c r="N15" s="41" t="s">
        <v>21</v>
      </c>
      <c r="O15" s="41" t="s">
        <v>22</v>
      </c>
      <c r="P15" s="42">
        <f>+$G16*O14%</f>
        <v>1.6290499999999988</v>
      </c>
      <c r="Q15" s="76"/>
      <c r="R15" s="41" t="s">
        <v>20</v>
      </c>
      <c r="S15" s="41" t="s">
        <v>21</v>
      </c>
      <c r="T15" s="41" t="s">
        <v>22</v>
      </c>
      <c r="U15" s="42">
        <f>+$G16*T14%</f>
        <v>2.010350000000004</v>
      </c>
      <c r="V15" s="76"/>
      <c r="W15" s="38" t="s">
        <v>20</v>
      </c>
      <c r="X15" s="38" t="s">
        <v>21</v>
      </c>
      <c r="Y15" s="38" t="s">
        <v>22</v>
      </c>
      <c r="Z15" s="42">
        <f>+$G16*Y14%</f>
        <v>5.438949999999997</v>
      </c>
      <c r="AA15" s="76"/>
      <c r="AB15" s="72" t="s">
        <v>29</v>
      </c>
      <c r="AC15" s="44" t="s">
        <v>24</v>
      </c>
      <c r="AD15" s="45">
        <f>AC16/(24*60*60)</f>
        <v>0.04585248726851851</v>
      </c>
    </row>
    <row r="16" spans="1:30" ht="24" thickBot="1">
      <c r="A16" s="46"/>
      <c r="B16" s="47">
        <v>14</v>
      </c>
      <c r="C16" s="48" t="s">
        <v>32</v>
      </c>
      <c r="D16" s="49"/>
      <c r="E16" s="50" t="s">
        <v>33</v>
      </c>
      <c r="F16" s="50">
        <v>1982</v>
      </c>
      <c r="G16" s="51">
        <f>(2013-F16)/2</f>
        <v>15.5</v>
      </c>
      <c r="H16" s="52">
        <v>28</v>
      </c>
      <c r="I16" s="53">
        <v>3</v>
      </c>
      <c r="J16" s="53">
        <v>29</v>
      </c>
      <c r="K16" s="54">
        <f>+(H16*60+I16+J16/100)</f>
        <v>1683.29</v>
      </c>
      <c r="L16" s="75"/>
      <c r="M16" s="56">
        <v>24</v>
      </c>
      <c r="N16" s="56">
        <v>25</v>
      </c>
      <c r="O16" s="56">
        <v>99</v>
      </c>
      <c r="P16" s="57">
        <f>+(M16*60+N16+O16/100)</f>
        <v>1465.99</v>
      </c>
      <c r="Q16" s="77"/>
      <c r="R16" s="56">
        <v>6</v>
      </c>
      <c r="S16" s="56">
        <v>37</v>
      </c>
      <c r="T16" s="56">
        <v>21</v>
      </c>
      <c r="U16" s="57">
        <f>+(R16*60+S16+T16/100)</f>
        <v>397.21</v>
      </c>
      <c r="V16" s="77"/>
      <c r="W16" s="53">
        <v>7</v>
      </c>
      <c r="X16" s="53">
        <v>4</v>
      </c>
      <c r="Y16" s="53">
        <v>53</v>
      </c>
      <c r="Z16" s="57">
        <f>+(W16*60+X16+Y16/100)</f>
        <v>424.53</v>
      </c>
      <c r="AA16" s="77"/>
      <c r="AB16" s="58">
        <f>Z16+U16+P16+K16</f>
        <v>3971.02</v>
      </c>
      <c r="AC16" s="59">
        <f>AA14+V14+Q14+L14</f>
        <v>3961.6548999999995</v>
      </c>
      <c r="AD16" s="60">
        <f>ABS(AB$4-AC16)</f>
        <v>0.3948999999993248</v>
      </c>
    </row>
    <row r="17" spans="29:30" ht="15.75" thickBot="1">
      <c r="AC17" s="5" t="s">
        <v>0</v>
      </c>
      <c r="AD17" s="8">
        <f>AB19/(24*60*60)</f>
        <v>0.04584791666666667</v>
      </c>
    </row>
    <row r="18" spans="1:30" ht="21.75" thickBot="1">
      <c r="A18" s="46"/>
      <c r="B18" s="9" t="s">
        <v>1</v>
      </c>
      <c r="C18" s="10"/>
      <c r="D18" s="10"/>
      <c r="E18" s="10"/>
      <c r="F18" s="10"/>
      <c r="G18" s="11"/>
      <c r="H18" s="12" t="s">
        <v>2</v>
      </c>
      <c r="I18" s="13"/>
      <c r="J18" s="13"/>
      <c r="K18" s="14">
        <f>$K$2</f>
        <v>1685.14</v>
      </c>
      <c r="L18" s="15" t="s">
        <v>3</v>
      </c>
      <c r="M18" s="12" t="s">
        <v>4</v>
      </c>
      <c r="N18" s="13"/>
      <c r="O18" s="13"/>
      <c r="P18" s="14">
        <f>$P$2</f>
        <v>1476.5</v>
      </c>
      <c r="Q18" s="15" t="s">
        <v>3</v>
      </c>
      <c r="R18" s="12" t="s">
        <v>5</v>
      </c>
      <c r="S18" s="13"/>
      <c r="T18" s="13"/>
      <c r="U18" s="16">
        <f>$U$2</f>
        <v>410.18</v>
      </c>
      <c r="V18" s="15" t="s">
        <v>3</v>
      </c>
      <c r="W18" s="12" t="s">
        <v>6</v>
      </c>
      <c r="X18" s="13"/>
      <c r="Y18" s="13"/>
      <c r="Z18" s="17">
        <f>$Z$2</f>
        <v>389.44</v>
      </c>
      <c r="AA18" s="15" t="s">
        <v>3</v>
      </c>
      <c r="AB18" s="68" t="s">
        <v>7</v>
      </c>
      <c r="AC18" s="19" t="s">
        <v>27</v>
      </c>
      <c r="AD18" s="69" t="s">
        <v>28</v>
      </c>
    </row>
    <row r="19" spans="1:30" ht="21.75" thickBot="1">
      <c r="A19" s="46"/>
      <c r="B19" s="21"/>
      <c r="C19" s="22"/>
      <c r="D19" s="22"/>
      <c r="E19" s="22"/>
      <c r="F19" s="22"/>
      <c r="G19" s="23"/>
      <c r="H19" s="24" t="s">
        <v>10</v>
      </c>
      <c r="I19" s="25"/>
      <c r="J19" s="26">
        <f>ABS(K19)</f>
        <v>3.990000000000009</v>
      </c>
      <c r="K19" s="27">
        <f>K21-K18</f>
        <v>-3.990000000000009</v>
      </c>
      <c r="L19" s="73">
        <f>K21-K20</f>
        <v>1680.4517500000002</v>
      </c>
      <c r="M19" s="70" t="s">
        <v>11</v>
      </c>
      <c r="N19" s="28"/>
      <c r="O19" s="26">
        <f>ABS(P19)</f>
        <v>89.40000000000009</v>
      </c>
      <c r="P19" s="27">
        <f>P21-P18</f>
        <v>-89.40000000000009</v>
      </c>
      <c r="Q19" s="73">
        <f>P21-P20</f>
        <v>1371.455</v>
      </c>
      <c r="R19" s="70" t="s">
        <v>12</v>
      </c>
      <c r="S19" s="28"/>
      <c r="T19" s="26">
        <f>ABS(U19)</f>
        <v>7.96999999999997</v>
      </c>
      <c r="U19" s="29">
        <f>U21-U18</f>
        <v>7.96999999999997</v>
      </c>
      <c r="V19" s="73">
        <f>U21-U20</f>
        <v>416.75525</v>
      </c>
      <c r="W19" s="71" t="s">
        <v>13</v>
      </c>
      <c r="X19" s="25"/>
      <c r="Y19" s="26">
        <f>ABS(Z19)</f>
        <v>28.660000000000025</v>
      </c>
      <c r="Z19" s="29">
        <f>Z21-Z18</f>
        <v>28.660000000000025</v>
      </c>
      <c r="AA19" s="73">
        <f>Z21-Z20</f>
        <v>413.0845</v>
      </c>
      <c r="AB19" s="31">
        <f>Z18+U18+P18+K18</f>
        <v>3961.26</v>
      </c>
      <c r="AC19" s="32">
        <f>Y19+T19+O19+J19</f>
        <v>130.0200000000001</v>
      </c>
      <c r="AD19" s="33">
        <f>Z20+U20+P20+K20</f>
        <v>22.753500000000017</v>
      </c>
    </row>
    <row r="20" spans="1:30" ht="15">
      <c r="A20" s="46"/>
      <c r="B20" s="34" t="s">
        <v>14</v>
      </c>
      <c r="C20" s="35" t="s">
        <v>15</v>
      </c>
      <c r="D20" s="35" t="s">
        <v>16</v>
      </c>
      <c r="E20" s="35" t="s">
        <v>17</v>
      </c>
      <c r="F20" s="35" t="s">
        <v>18</v>
      </c>
      <c r="G20" s="36" t="s">
        <v>19</v>
      </c>
      <c r="H20" s="37" t="s">
        <v>20</v>
      </c>
      <c r="I20" s="38" t="s">
        <v>21</v>
      </c>
      <c r="J20" s="38" t="s">
        <v>22</v>
      </c>
      <c r="K20" s="39">
        <f>+$G21*J19%</f>
        <v>0.6982500000000016</v>
      </c>
      <c r="L20" s="74"/>
      <c r="M20" s="41" t="s">
        <v>20</v>
      </c>
      <c r="N20" s="41" t="s">
        <v>21</v>
      </c>
      <c r="O20" s="41" t="s">
        <v>22</v>
      </c>
      <c r="P20" s="42">
        <f>+$G21*O19%</f>
        <v>15.645000000000016</v>
      </c>
      <c r="Q20" s="76"/>
      <c r="R20" s="41" t="s">
        <v>20</v>
      </c>
      <c r="S20" s="41" t="s">
        <v>21</v>
      </c>
      <c r="T20" s="41" t="s">
        <v>22</v>
      </c>
      <c r="U20" s="42">
        <f>+$G21*T19%</f>
        <v>1.3947499999999948</v>
      </c>
      <c r="V20" s="76"/>
      <c r="W20" s="38" t="s">
        <v>20</v>
      </c>
      <c r="X20" s="38" t="s">
        <v>21</v>
      </c>
      <c r="Y20" s="38" t="s">
        <v>22</v>
      </c>
      <c r="Z20" s="42">
        <f>+$G21*Y19%</f>
        <v>5.015500000000004</v>
      </c>
      <c r="AA20" s="76"/>
      <c r="AB20" s="72" t="s">
        <v>29</v>
      </c>
      <c r="AC20" s="44" t="s">
        <v>24</v>
      </c>
      <c r="AD20" s="45">
        <f>AC21/(24*60*60)</f>
        <v>0.04492762152777778</v>
      </c>
    </row>
    <row r="21" spans="1:30" ht="24" thickBot="1">
      <c r="A21" s="46"/>
      <c r="B21" s="47">
        <v>16</v>
      </c>
      <c r="C21" s="48" t="s">
        <v>34</v>
      </c>
      <c r="D21" s="49"/>
      <c r="E21" s="50" t="s">
        <v>35</v>
      </c>
      <c r="F21" s="50">
        <v>1978</v>
      </c>
      <c r="G21" s="51">
        <f>(2013-F21)/2</f>
        <v>17.5</v>
      </c>
      <c r="H21" s="52">
        <v>28</v>
      </c>
      <c r="I21" s="53">
        <v>1</v>
      </c>
      <c r="J21" s="53">
        <v>15</v>
      </c>
      <c r="K21" s="54">
        <f>+(H21*60+I21+J21/100)</f>
        <v>1681.15</v>
      </c>
      <c r="L21" s="75"/>
      <c r="M21" s="56">
        <v>23</v>
      </c>
      <c r="N21" s="56">
        <v>7</v>
      </c>
      <c r="O21" s="56">
        <v>10</v>
      </c>
      <c r="P21" s="57">
        <f>+(M21*60+N21+O21/100)</f>
        <v>1387.1</v>
      </c>
      <c r="Q21" s="77"/>
      <c r="R21" s="56">
        <v>6</v>
      </c>
      <c r="S21" s="56">
        <v>58</v>
      </c>
      <c r="T21" s="56">
        <v>15</v>
      </c>
      <c r="U21" s="57">
        <f>+(R21*60+S21+T21/100)</f>
        <v>418.15</v>
      </c>
      <c r="V21" s="77"/>
      <c r="W21" s="53">
        <v>6</v>
      </c>
      <c r="X21" s="53">
        <v>58</v>
      </c>
      <c r="Y21" s="53">
        <v>10</v>
      </c>
      <c r="Z21" s="57">
        <f>+(W21*60+X21+Y21/100)</f>
        <v>418.1</v>
      </c>
      <c r="AA21" s="77"/>
      <c r="AB21" s="58">
        <f>Z21+U21+P21+K21</f>
        <v>3904.5</v>
      </c>
      <c r="AC21" s="59">
        <f>AA19+V19+Q19+L19</f>
        <v>3881.7465</v>
      </c>
      <c r="AD21" s="60">
        <f>ABS(AB$4-AC21)</f>
        <v>79.51350000000002</v>
      </c>
    </row>
    <row r="22" spans="29:30" ht="15.75" thickBot="1">
      <c r="AC22" s="5" t="s">
        <v>0</v>
      </c>
      <c r="AD22" s="8">
        <f>AB24/(24*60*60)</f>
        <v>0.04584791666666667</v>
      </c>
    </row>
    <row r="23" spans="1:30" ht="21.75" thickBot="1">
      <c r="A23" s="46"/>
      <c r="B23" s="9" t="s">
        <v>1</v>
      </c>
      <c r="C23" s="10"/>
      <c r="D23" s="10"/>
      <c r="E23" s="10"/>
      <c r="F23" s="10"/>
      <c r="G23" s="11"/>
      <c r="H23" s="12" t="s">
        <v>2</v>
      </c>
      <c r="I23" s="13"/>
      <c r="J23" s="13"/>
      <c r="K23" s="14">
        <f>$K$2</f>
        <v>1685.14</v>
      </c>
      <c r="L23" s="15" t="s">
        <v>3</v>
      </c>
      <c r="M23" s="12" t="s">
        <v>4</v>
      </c>
      <c r="N23" s="13"/>
      <c r="O23" s="13"/>
      <c r="P23" s="14">
        <f>$P$2</f>
        <v>1476.5</v>
      </c>
      <c r="Q23" s="15" t="s">
        <v>3</v>
      </c>
      <c r="R23" s="12" t="s">
        <v>5</v>
      </c>
      <c r="S23" s="13"/>
      <c r="T23" s="13"/>
      <c r="U23" s="16">
        <f>$U$2</f>
        <v>410.18</v>
      </c>
      <c r="V23" s="15" t="s">
        <v>3</v>
      </c>
      <c r="W23" s="12" t="s">
        <v>6</v>
      </c>
      <c r="X23" s="13"/>
      <c r="Y23" s="13"/>
      <c r="Z23" s="17">
        <f>$Z$2</f>
        <v>389.44</v>
      </c>
      <c r="AA23" s="15" t="s">
        <v>3</v>
      </c>
      <c r="AB23" s="68" t="s">
        <v>7</v>
      </c>
      <c r="AC23" s="19" t="s">
        <v>27</v>
      </c>
      <c r="AD23" s="69" t="s">
        <v>28</v>
      </c>
    </row>
    <row r="24" spans="1:30" ht="21.75" thickBot="1">
      <c r="A24" s="46"/>
      <c r="B24" s="21"/>
      <c r="C24" s="22"/>
      <c r="D24" s="22"/>
      <c r="E24" s="22"/>
      <c r="F24" s="22"/>
      <c r="G24" s="23"/>
      <c r="H24" s="24" t="s">
        <v>10</v>
      </c>
      <c r="I24" s="25"/>
      <c r="J24" s="26">
        <f>ABS(K24)</f>
        <v>65.75</v>
      </c>
      <c r="K24" s="27">
        <f>K26-K23</f>
        <v>-65.75</v>
      </c>
      <c r="L24" s="73">
        <f>K26-K25</f>
        <v>1607.555</v>
      </c>
      <c r="M24" s="70" t="s">
        <v>11</v>
      </c>
      <c r="N24" s="28"/>
      <c r="O24" s="26">
        <f>ABS(P24)</f>
        <v>87.59999999999991</v>
      </c>
      <c r="P24" s="27">
        <f>P26-P23</f>
        <v>87.59999999999991</v>
      </c>
      <c r="Q24" s="73">
        <f>P26-P25</f>
        <v>1548.3319999999999</v>
      </c>
      <c r="R24" s="70" t="s">
        <v>12</v>
      </c>
      <c r="S24" s="28"/>
      <c r="T24" s="26">
        <f>ABS(U24)</f>
        <v>14.899999999999977</v>
      </c>
      <c r="U24" s="29">
        <f>U26-U23</f>
        <v>14.899999999999977</v>
      </c>
      <c r="V24" s="73">
        <f>U26-U25</f>
        <v>422.39799999999997</v>
      </c>
      <c r="W24" s="71" t="s">
        <v>13</v>
      </c>
      <c r="X24" s="25"/>
      <c r="Y24" s="26">
        <f>ABS(Z24)</f>
        <v>31.980000000000018</v>
      </c>
      <c r="Z24" s="29">
        <f>Z26-Z23</f>
        <v>31.980000000000018</v>
      </c>
      <c r="AA24" s="73">
        <f>Z26-Z25</f>
        <v>415.66360000000003</v>
      </c>
      <c r="AB24" s="31">
        <f>Z23+U23+P23+K23</f>
        <v>3961.26</v>
      </c>
      <c r="AC24" s="32">
        <f>Y24+T24+O24+J24</f>
        <v>200.2299999999999</v>
      </c>
      <c r="AD24" s="33">
        <f>Z25+U25+P25+K25</f>
        <v>36.04139999999998</v>
      </c>
    </row>
    <row r="25" spans="1:30" ht="15">
      <c r="A25" s="46"/>
      <c r="B25" s="34" t="s">
        <v>14</v>
      </c>
      <c r="C25" s="35" t="s">
        <v>15</v>
      </c>
      <c r="D25" s="35" t="s">
        <v>16</v>
      </c>
      <c r="E25" s="35" t="s">
        <v>17</v>
      </c>
      <c r="F25" s="35" t="s">
        <v>18</v>
      </c>
      <c r="G25" s="36" t="s">
        <v>19</v>
      </c>
      <c r="H25" s="37" t="s">
        <v>20</v>
      </c>
      <c r="I25" s="38" t="s">
        <v>21</v>
      </c>
      <c r="J25" s="38" t="s">
        <v>22</v>
      </c>
      <c r="K25" s="39">
        <f>+$G26*J24%</f>
        <v>11.834999999999999</v>
      </c>
      <c r="L25" s="74"/>
      <c r="M25" s="41" t="s">
        <v>20</v>
      </c>
      <c r="N25" s="41" t="s">
        <v>21</v>
      </c>
      <c r="O25" s="41" t="s">
        <v>22</v>
      </c>
      <c r="P25" s="42">
        <f>+$G26*O24%</f>
        <v>15.767999999999985</v>
      </c>
      <c r="Q25" s="76"/>
      <c r="R25" s="41" t="s">
        <v>20</v>
      </c>
      <c r="S25" s="41" t="s">
        <v>21</v>
      </c>
      <c r="T25" s="41" t="s">
        <v>22</v>
      </c>
      <c r="U25" s="42">
        <f>+$G26*T24%</f>
        <v>2.681999999999996</v>
      </c>
      <c r="V25" s="76"/>
      <c r="W25" s="38" t="s">
        <v>20</v>
      </c>
      <c r="X25" s="38" t="s">
        <v>21</v>
      </c>
      <c r="Y25" s="38" t="s">
        <v>22</v>
      </c>
      <c r="Z25" s="42">
        <f>+$G26*Y24%</f>
        <v>5.756400000000004</v>
      </c>
      <c r="AA25" s="76"/>
      <c r="AB25" s="72" t="s">
        <v>29</v>
      </c>
      <c r="AC25" s="44" t="s">
        <v>24</v>
      </c>
      <c r="AD25" s="45">
        <f>AC26/(24*60*60)</f>
        <v>0.04622625694444444</v>
      </c>
    </row>
    <row r="26" spans="1:30" ht="24" thickBot="1">
      <c r="A26" s="46"/>
      <c r="B26" s="47">
        <v>17</v>
      </c>
      <c r="C26" s="48" t="s">
        <v>36</v>
      </c>
      <c r="D26" s="49"/>
      <c r="E26" s="50" t="s">
        <v>37</v>
      </c>
      <c r="F26" s="50">
        <v>1977</v>
      </c>
      <c r="G26" s="51">
        <f>(2013-F26)/2</f>
        <v>18</v>
      </c>
      <c r="H26" s="52">
        <v>26</v>
      </c>
      <c r="I26" s="53">
        <v>59</v>
      </c>
      <c r="J26" s="53">
        <v>39</v>
      </c>
      <c r="K26" s="54">
        <f>+(H26*60+I26+J26/100)</f>
        <v>1619.39</v>
      </c>
      <c r="L26" s="75"/>
      <c r="M26" s="56">
        <v>26</v>
      </c>
      <c r="N26" s="56">
        <v>4</v>
      </c>
      <c r="O26" s="56">
        <v>10</v>
      </c>
      <c r="P26" s="57">
        <f>+(M26*60+N26+O26/100)</f>
        <v>1564.1</v>
      </c>
      <c r="Q26" s="77"/>
      <c r="R26" s="56">
        <v>7</v>
      </c>
      <c r="S26" s="56">
        <v>5</v>
      </c>
      <c r="T26" s="56">
        <v>8</v>
      </c>
      <c r="U26" s="57">
        <f>+(R26*60+S26+T26/100)</f>
        <v>425.08</v>
      </c>
      <c r="V26" s="77"/>
      <c r="W26" s="53">
        <v>7</v>
      </c>
      <c r="X26" s="53">
        <v>1</v>
      </c>
      <c r="Y26" s="53">
        <v>42</v>
      </c>
      <c r="Z26" s="57">
        <f>+(W26*60+X26+Y26/100)</f>
        <v>421.42</v>
      </c>
      <c r="AA26" s="77"/>
      <c r="AB26" s="58">
        <f>Z26+U26+P26+K26</f>
        <v>4029.99</v>
      </c>
      <c r="AC26" s="59">
        <f>AA24+V24+Q24+L24</f>
        <v>3993.9485999999997</v>
      </c>
      <c r="AD26" s="60">
        <f>ABS(AB$4-AC26)</f>
        <v>32.6885999999995</v>
      </c>
    </row>
    <row r="27" spans="29:30" ht="15.75" thickBot="1">
      <c r="AC27" s="5" t="s">
        <v>0</v>
      </c>
      <c r="AD27" s="8">
        <f>AB29/(24*60*60)</f>
        <v>0.04584791666666667</v>
      </c>
    </row>
    <row r="28" spans="1:30" ht="21.75" thickBot="1">
      <c r="A28" s="46"/>
      <c r="B28" s="9" t="s">
        <v>1</v>
      </c>
      <c r="C28" s="10"/>
      <c r="D28" s="10"/>
      <c r="E28" s="10"/>
      <c r="F28" s="10"/>
      <c r="G28" s="11"/>
      <c r="H28" s="12" t="s">
        <v>2</v>
      </c>
      <c r="I28" s="13"/>
      <c r="J28" s="13"/>
      <c r="K28" s="14">
        <f>$K$2</f>
        <v>1685.14</v>
      </c>
      <c r="L28" s="15" t="s">
        <v>3</v>
      </c>
      <c r="M28" s="12" t="s">
        <v>4</v>
      </c>
      <c r="N28" s="13"/>
      <c r="O28" s="13"/>
      <c r="P28" s="14">
        <f>$P$2</f>
        <v>1476.5</v>
      </c>
      <c r="Q28" s="15" t="s">
        <v>3</v>
      </c>
      <c r="R28" s="12" t="s">
        <v>5</v>
      </c>
      <c r="S28" s="13"/>
      <c r="T28" s="13"/>
      <c r="U28" s="16">
        <f>$U$2</f>
        <v>410.18</v>
      </c>
      <c r="V28" s="15" t="s">
        <v>3</v>
      </c>
      <c r="W28" s="12" t="s">
        <v>6</v>
      </c>
      <c r="X28" s="13"/>
      <c r="Y28" s="13"/>
      <c r="Z28" s="17">
        <f>$Z$2</f>
        <v>389.44</v>
      </c>
      <c r="AA28" s="15" t="s">
        <v>3</v>
      </c>
      <c r="AB28" s="68" t="s">
        <v>7</v>
      </c>
      <c r="AC28" s="19" t="s">
        <v>27</v>
      </c>
      <c r="AD28" s="69" t="s">
        <v>28</v>
      </c>
    </row>
    <row r="29" spans="1:30" ht="21.75" thickBot="1">
      <c r="A29" s="46"/>
      <c r="B29" s="21"/>
      <c r="C29" s="22"/>
      <c r="D29" s="22"/>
      <c r="E29" s="22"/>
      <c r="F29" s="22"/>
      <c r="G29" s="23"/>
      <c r="H29" s="24" t="s">
        <v>10</v>
      </c>
      <c r="I29" s="25"/>
      <c r="J29" s="26">
        <f>ABS(K29)</f>
        <v>14.970000000000027</v>
      </c>
      <c r="K29" s="27">
        <f>K31-K28</f>
        <v>-14.970000000000027</v>
      </c>
      <c r="L29" s="73">
        <f>K31-K30</f>
        <v>1666.95145</v>
      </c>
      <c r="M29" s="70" t="s">
        <v>11</v>
      </c>
      <c r="N29" s="28"/>
      <c r="O29" s="26">
        <f>ABS(P29)</f>
        <v>11.150000000000091</v>
      </c>
      <c r="P29" s="27">
        <f>P31-P28</f>
        <v>-11.150000000000091</v>
      </c>
      <c r="Q29" s="73">
        <f>P31-P30</f>
        <v>1462.95275</v>
      </c>
      <c r="R29" s="70" t="s">
        <v>12</v>
      </c>
      <c r="S29" s="28"/>
      <c r="T29" s="26">
        <f>ABS(U29)</f>
        <v>15.329999999999984</v>
      </c>
      <c r="U29" s="29">
        <f>U31-U28</f>
        <v>-15.329999999999984</v>
      </c>
      <c r="V29" s="73">
        <f>U31-U30</f>
        <v>391.55405</v>
      </c>
      <c r="W29" s="71" t="s">
        <v>13</v>
      </c>
      <c r="X29" s="25"/>
      <c r="Y29" s="26">
        <f>ABS(Z29)</f>
        <v>14.389999999999986</v>
      </c>
      <c r="Z29" s="29">
        <f>Z31-Z28</f>
        <v>-14.389999999999986</v>
      </c>
      <c r="AA29" s="73">
        <f>Z31-Z30</f>
        <v>371.95615000000004</v>
      </c>
      <c r="AB29" s="31">
        <f>Z28+U28+P28+K28</f>
        <v>3961.26</v>
      </c>
      <c r="AC29" s="32">
        <f>Y29+T29+O29+J29</f>
        <v>55.84000000000009</v>
      </c>
      <c r="AD29" s="33">
        <f>Z30+U30+P30+K30</f>
        <v>12.005600000000019</v>
      </c>
    </row>
    <row r="30" spans="1:30" ht="15">
      <c r="A30" s="46"/>
      <c r="B30" s="34" t="s">
        <v>14</v>
      </c>
      <c r="C30" s="35" t="s">
        <v>15</v>
      </c>
      <c r="D30" s="35" t="s">
        <v>16</v>
      </c>
      <c r="E30" s="35" t="s">
        <v>17</v>
      </c>
      <c r="F30" s="35" t="s">
        <v>18</v>
      </c>
      <c r="G30" s="36" t="s">
        <v>19</v>
      </c>
      <c r="H30" s="37" t="s">
        <v>20</v>
      </c>
      <c r="I30" s="38" t="s">
        <v>21</v>
      </c>
      <c r="J30" s="38" t="s">
        <v>22</v>
      </c>
      <c r="K30" s="39">
        <f>+$G31*J29%</f>
        <v>3.218550000000006</v>
      </c>
      <c r="L30" s="74"/>
      <c r="M30" s="41" t="s">
        <v>20</v>
      </c>
      <c r="N30" s="41" t="s">
        <v>21</v>
      </c>
      <c r="O30" s="41" t="s">
        <v>22</v>
      </c>
      <c r="P30" s="42">
        <f>+$G31*O29%</f>
        <v>2.3972500000000196</v>
      </c>
      <c r="Q30" s="76"/>
      <c r="R30" s="41" t="s">
        <v>20</v>
      </c>
      <c r="S30" s="41" t="s">
        <v>21</v>
      </c>
      <c r="T30" s="41" t="s">
        <v>22</v>
      </c>
      <c r="U30" s="42">
        <f>+$G31*T29%</f>
        <v>3.295949999999997</v>
      </c>
      <c r="V30" s="76"/>
      <c r="W30" s="38" t="s">
        <v>20</v>
      </c>
      <c r="X30" s="38" t="s">
        <v>21</v>
      </c>
      <c r="Y30" s="38" t="s">
        <v>22</v>
      </c>
      <c r="Z30" s="42">
        <f>+$G31*Y29%</f>
        <v>3.093849999999997</v>
      </c>
      <c r="AA30" s="76"/>
      <c r="AB30" s="72" t="s">
        <v>29</v>
      </c>
      <c r="AC30" s="44" t="s">
        <v>24</v>
      </c>
      <c r="AD30" s="45">
        <f>AC31/(24*60*60)</f>
        <v>0.04506266666666667</v>
      </c>
    </row>
    <row r="31" spans="1:30" ht="24" thickBot="1">
      <c r="A31" s="46"/>
      <c r="B31" s="47">
        <v>18</v>
      </c>
      <c r="C31" s="48" t="s">
        <v>38</v>
      </c>
      <c r="D31" s="49"/>
      <c r="E31" s="50" t="s">
        <v>39</v>
      </c>
      <c r="F31" s="50">
        <v>1970</v>
      </c>
      <c r="G31" s="51">
        <f>(2013-F31)/2</f>
        <v>21.5</v>
      </c>
      <c r="H31" s="52">
        <v>27</v>
      </c>
      <c r="I31" s="53">
        <v>50</v>
      </c>
      <c r="J31" s="53">
        <v>17</v>
      </c>
      <c r="K31" s="54">
        <f>+(H31*60+I31+J31/100)</f>
        <v>1670.17</v>
      </c>
      <c r="L31" s="75"/>
      <c r="M31" s="56">
        <v>24</v>
      </c>
      <c r="N31" s="56">
        <v>25</v>
      </c>
      <c r="O31" s="56">
        <v>35</v>
      </c>
      <c r="P31" s="57">
        <f>+(M31*60+N31+O31/100)</f>
        <v>1465.35</v>
      </c>
      <c r="Q31" s="77"/>
      <c r="R31" s="56">
        <v>6</v>
      </c>
      <c r="S31" s="56">
        <v>34</v>
      </c>
      <c r="T31" s="56">
        <v>85</v>
      </c>
      <c r="U31" s="57">
        <f>+(R31*60+S31+T31/100)</f>
        <v>394.85</v>
      </c>
      <c r="V31" s="77"/>
      <c r="W31" s="53">
        <v>6</v>
      </c>
      <c r="X31" s="53">
        <v>15</v>
      </c>
      <c r="Y31" s="53">
        <v>5</v>
      </c>
      <c r="Z31" s="57">
        <f>+(W31*60+X31+Y31/100)</f>
        <v>375.05</v>
      </c>
      <c r="AA31" s="77"/>
      <c r="AB31" s="58">
        <f>Z31+U31+P31+K31</f>
        <v>3905.42</v>
      </c>
      <c r="AC31" s="59">
        <f>AA29+V29+Q29+L29</f>
        <v>3893.4144</v>
      </c>
      <c r="AD31" s="60">
        <f>ABS(AB$4-AC31)</f>
        <v>67.8456000000001</v>
      </c>
    </row>
    <row r="32" spans="29:30" ht="15.75" thickBot="1">
      <c r="AC32" s="5" t="s">
        <v>0</v>
      </c>
      <c r="AD32" s="8">
        <f>AB34/(24*60*60)</f>
        <v>0.04584791666666667</v>
      </c>
    </row>
    <row r="33" spans="1:30" ht="21.75" thickBot="1">
      <c r="A33" s="46"/>
      <c r="B33" s="9" t="s">
        <v>1</v>
      </c>
      <c r="C33" s="10"/>
      <c r="D33" s="10"/>
      <c r="E33" s="10"/>
      <c r="F33" s="10"/>
      <c r="G33" s="11"/>
      <c r="H33" s="12" t="s">
        <v>2</v>
      </c>
      <c r="I33" s="13"/>
      <c r="J33" s="13"/>
      <c r="K33" s="14">
        <f>$K$2</f>
        <v>1685.14</v>
      </c>
      <c r="L33" s="15" t="s">
        <v>3</v>
      </c>
      <c r="M33" s="12" t="s">
        <v>4</v>
      </c>
      <c r="N33" s="13"/>
      <c r="O33" s="13"/>
      <c r="P33" s="14">
        <f>$P$2</f>
        <v>1476.5</v>
      </c>
      <c r="Q33" s="15" t="s">
        <v>3</v>
      </c>
      <c r="R33" s="12" t="s">
        <v>5</v>
      </c>
      <c r="S33" s="13"/>
      <c r="T33" s="13"/>
      <c r="U33" s="16">
        <f>$U$2</f>
        <v>410.18</v>
      </c>
      <c r="V33" s="15" t="s">
        <v>3</v>
      </c>
      <c r="W33" s="12" t="s">
        <v>6</v>
      </c>
      <c r="X33" s="13"/>
      <c r="Y33" s="13"/>
      <c r="Z33" s="17">
        <f>$Z$2</f>
        <v>389.44</v>
      </c>
      <c r="AA33" s="15" t="s">
        <v>3</v>
      </c>
      <c r="AB33" s="68" t="s">
        <v>7</v>
      </c>
      <c r="AC33" s="19" t="s">
        <v>27</v>
      </c>
      <c r="AD33" s="69" t="s">
        <v>28</v>
      </c>
    </row>
    <row r="34" spans="1:30" ht="21.75" thickBot="1">
      <c r="A34" s="46"/>
      <c r="B34" s="21"/>
      <c r="C34" s="22"/>
      <c r="D34" s="22"/>
      <c r="E34" s="22"/>
      <c r="F34" s="22"/>
      <c r="G34" s="23"/>
      <c r="H34" s="24" t="s">
        <v>10</v>
      </c>
      <c r="I34" s="25"/>
      <c r="J34" s="26">
        <f>ABS(K34)</f>
        <v>25.910000000000082</v>
      </c>
      <c r="K34" s="27">
        <f>K36-K33</f>
        <v>-25.910000000000082</v>
      </c>
      <c r="L34" s="73">
        <f>K36-K35</f>
        <v>1653.14115</v>
      </c>
      <c r="M34" s="70" t="s">
        <v>11</v>
      </c>
      <c r="N34" s="28"/>
      <c r="O34" s="26">
        <f>ABS(P34)</f>
        <v>19.230000000000018</v>
      </c>
      <c r="P34" s="27">
        <f>P36-P33</f>
        <v>-19.230000000000018</v>
      </c>
      <c r="Q34" s="73">
        <f>P36-P35</f>
        <v>1452.7509499999999</v>
      </c>
      <c r="R34" s="70" t="s">
        <v>12</v>
      </c>
      <c r="S34" s="28"/>
      <c r="T34" s="26">
        <f>ABS(U34)</f>
        <v>17.850000000000023</v>
      </c>
      <c r="U34" s="29">
        <f>U36-U33</f>
        <v>-17.850000000000023</v>
      </c>
      <c r="V34" s="73">
        <f>U36-U35</f>
        <v>388.13525</v>
      </c>
      <c r="W34" s="71" t="s">
        <v>13</v>
      </c>
      <c r="X34" s="25"/>
      <c r="Y34" s="26">
        <f>ABS(Z34)</f>
        <v>4.389999999999986</v>
      </c>
      <c r="Z34" s="29">
        <f>Z36-Z33</f>
        <v>-4.389999999999986</v>
      </c>
      <c r="AA34" s="73">
        <f>Z36-Z35</f>
        <v>384.01835</v>
      </c>
      <c r="AB34" s="31">
        <f>Z33+U33+P33+K33</f>
        <v>3961.26</v>
      </c>
      <c r="AC34" s="32">
        <f>Y34+T34+O34+J34</f>
        <v>67.38000000000011</v>
      </c>
      <c r="AD34" s="33">
        <f>Z35+U35+P35+K35</f>
        <v>15.834300000000024</v>
      </c>
    </row>
    <row r="35" spans="1:30" ht="15">
      <c r="A35" s="46"/>
      <c r="B35" s="34" t="s">
        <v>14</v>
      </c>
      <c r="C35" s="35" t="s">
        <v>15</v>
      </c>
      <c r="D35" s="35" t="s">
        <v>16</v>
      </c>
      <c r="E35" s="35" t="s">
        <v>17</v>
      </c>
      <c r="F35" s="35" t="s">
        <v>18</v>
      </c>
      <c r="G35" s="36" t="s">
        <v>19</v>
      </c>
      <c r="H35" s="37" t="s">
        <v>20</v>
      </c>
      <c r="I35" s="38" t="s">
        <v>21</v>
      </c>
      <c r="J35" s="38" t="s">
        <v>22</v>
      </c>
      <c r="K35" s="39">
        <f>+$G36*J34%</f>
        <v>6.088850000000019</v>
      </c>
      <c r="L35" s="74"/>
      <c r="M35" s="41" t="s">
        <v>20</v>
      </c>
      <c r="N35" s="41" t="s">
        <v>21</v>
      </c>
      <c r="O35" s="41" t="s">
        <v>22</v>
      </c>
      <c r="P35" s="42">
        <f>+$G36*O34%</f>
        <v>4.5190500000000045</v>
      </c>
      <c r="Q35" s="76"/>
      <c r="R35" s="41" t="s">
        <v>20</v>
      </c>
      <c r="S35" s="41" t="s">
        <v>21</v>
      </c>
      <c r="T35" s="41" t="s">
        <v>22</v>
      </c>
      <c r="U35" s="42">
        <f>+$G36*T34%</f>
        <v>4.194750000000005</v>
      </c>
      <c r="V35" s="76"/>
      <c r="W35" s="38" t="s">
        <v>20</v>
      </c>
      <c r="X35" s="38" t="s">
        <v>21</v>
      </c>
      <c r="Y35" s="38" t="s">
        <v>22</v>
      </c>
      <c r="Z35" s="42">
        <f>+$G36*Y34%</f>
        <v>1.0316499999999968</v>
      </c>
      <c r="AA35" s="76"/>
      <c r="AB35" s="72" t="s">
        <v>29</v>
      </c>
      <c r="AC35" s="44" t="s">
        <v>24</v>
      </c>
      <c r="AD35" s="45">
        <f>AC36/(24*60*60)</f>
        <v>0.04488478819444444</v>
      </c>
    </row>
    <row r="36" spans="1:30" ht="24" thickBot="1">
      <c r="A36" s="46"/>
      <c r="B36" s="47">
        <v>19</v>
      </c>
      <c r="C36" s="48" t="s">
        <v>40</v>
      </c>
      <c r="D36" s="49"/>
      <c r="E36" s="50" t="s">
        <v>41</v>
      </c>
      <c r="F36" s="50">
        <v>1966</v>
      </c>
      <c r="G36" s="51">
        <f>(2013-F36)/2</f>
        <v>23.5</v>
      </c>
      <c r="H36" s="52">
        <v>27</v>
      </c>
      <c r="I36" s="53">
        <v>39</v>
      </c>
      <c r="J36" s="53">
        <v>23</v>
      </c>
      <c r="K36" s="54">
        <f>+(H36*60+I36+J36/100)</f>
        <v>1659.23</v>
      </c>
      <c r="L36" s="75"/>
      <c r="M36" s="56">
        <v>24</v>
      </c>
      <c r="N36" s="56">
        <v>17</v>
      </c>
      <c r="O36" s="56">
        <v>27</v>
      </c>
      <c r="P36" s="57">
        <f>+(M36*60+N36+O36/100)</f>
        <v>1457.27</v>
      </c>
      <c r="Q36" s="77"/>
      <c r="R36" s="56">
        <v>6</v>
      </c>
      <c r="S36" s="56">
        <v>32</v>
      </c>
      <c r="T36" s="56">
        <v>33</v>
      </c>
      <c r="U36" s="57">
        <f>+(R36*60+S36+T36/100)</f>
        <v>392.33</v>
      </c>
      <c r="V36" s="77"/>
      <c r="W36" s="53">
        <v>6</v>
      </c>
      <c r="X36" s="53">
        <v>25</v>
      </c>
      <c r="Y36" s="53">
        <v>5</v>
      </c>
      <c r="Z36" s="57">
        <f>+(W36*60+X36+Y36/100)</f>
        <v>385.05</v>
      </c>
      <c r="AA36" s="77"/>
      <c r="AB36" s="58">
        <f>Z36+U36+P36+K36</f>
        <v>3893.88</v>
      </c>
      <c r="AC36" s="59">
        <f>AA34+V34+Q34+L34</f>
        <v>3878.0456999999997</v>
      </c>
      <c r="AD36" s="60">
        <f>ABS(AB$4-AC36)</f>
        <v>83.21430000000055</v>
      </c>
    </row>
    <row r="37" spans="29:30" ht="15.75" thickBot="1">
      <c r="AC37" s="5" t="s">
        <v>0</v>
      </c>
      <c r="AD37" s="8">
        <f>AB39/(24*60*60)</f>
        <v>0.04584791666666667</v>
      </c>
    </row>
    <row r="38" spans="1:30" ht="21.75" thickBot="1">
      <c r="A38" s="46"/>
      <c r="B38" s="9" t="s">
        <v>1</v>
      </c>
      <c r="C38" s="10"/>
      <c r="D38" s="10"/>
      <c r="E38" s="10"/>
      <c r="F38" s="10"/>
      <c r="G38" s="11"/>
      <c r="H38" s="12" t="s">
        <v>2</v>
      </c>
      <c r="I38" s="13"/>
      <c r="J38" s="13"/>
      <c r="K38" s="14">
        <f>$K$2</f>
        <v>1685.14</v>
      </c>
      <c r="L38" s="15" t="s">
        <v>3</v>
      </c>
      <c r="M38" s="12" t="s">
        <v>4</v>
      </c>
      <c r="N38" s="13"/>
      <c r="O38" s="13"/>
      <c r="P38" s="14">
        <f>$P$2</f>
        <v>1476.5</v>
      </c>
      <c r="Q38" s="15" t="s">
        <v>3</v>
      </c>
      <c r="R38" s="12" t="s">
        <v>5</v>
      </c>
      <c r="S38" s="13"/>
      <c r="T38" s="13"/>
      <c r="U38" s="16">
        <f>$U$2</f>
        <v>410.18</v>
      </c>
      <c r="V38" s="15" t="s">
        <v>3</v>
      </c>
      <c r="W38" s="12" t="s">
        <v>6</v>
      </c>
      <c r="X38" s="13"/>
      <c r="Y38" s="13"/>
      <c r="Z38" s="17">
        <f>$Z$2</f>
        <v>389.44</v>
      </c>
      <c r="AA38" s="15" t="s">
        <v>3</v>
      </c>
      <c r="AB38" s="68" t="s">
        <v>7</v>
      </c>
      <c r="AC38" s="19" t="s">
        <v>27</v>
      </c>
      <c r="AD38" s="69" t="s">
        <v>28</v>
      </c>
    </row>
    <row r="39" spans="1:30" ht="21.75" thickBot="1">
      <c r="A39" s="46"/>
      <c r="B39" s="21"/>
      <c r="C39" s="22"/>
      <c r="D39" s="22"/>
      <c r="E39" s="22"/>
      <c r="F39" s="22"/>
      <c r="G39" s="23"/>
      <c r="H39" s="24" t="s">
        <v>10</v>
      </c>
      <c r="I39" s="25"/>
      <c r="J39" s="26">
        <f>ABS(K39)</f>
        <v>1.5700000000001637</v>
      </c>
      <c r="K39" s="27">
        <f>K41-K38</f>
        <v>-1.5700000000001637</v>
      </c>
      <c r="L39" s="73">
        <f>K41-K40</f>
        <v>1683.2167499999998</v>
      </c>
      <c r="M39" s="70" t="s">
        <v>11</v>
      </c>
      <c r="N39" s="28"/>
      <c r="O39" s="26">
        <f>ABS(P39)</f>
        <v>0.6199999999998909</v>
      </c>
      <c r="P39" s="27">
        <f>P41-P38</f>
        <v>0.6199999999998909</v>
      </c>
      <c r="Q39" s="73">
        <f>P41-P40</f>
        <v>1476.9805</v>
      </c>
      <c r="R39" s="70" t="s">
        <v>12</v>
      </c>
      <c r="S39" s="28"/>
      <c r="T39" s="26">
        <f>ABS(U39)</f>
        <v>6.060000000000002</v>
      </c>
      <c r="U39" s="29">
        <f>U41-U38</f>
        <v>-6.060000000000002</v>
      </c>
      <c r="V39" s="73">
        <f>U41-U40</f>
        <v>402.7565</v>
      </c>
      <c r="W39" s="71" t="s">
        <v>13</v>
      </c>
      <c r="X39" s="25"/>
      <c r="Y39" s="26">
        <f>ABS(Z39)</f>
        <v>31.519999999999982</v>
      </c>
      <c r="Z39" s="29">
        <f>Z41-Z38</f>
        <v>31.519999999999982</v>
      </c>
      <c r="AA39" s="73">
        <f>Z41-Z40</f>
        <v>413.868</v>
      </c>
      <c r="AB39" s="31">
        <f>Z38+U38+P38+K38</f>
        <v>3961.26</v>
      </c>
      <c r="AC39" s="32">
        <f>Y39+T39+O39+J39</f>
        <v>39.77000000000004</v>
      </c>
      <c r="AD39" s="33">
        <f>Z40+U40+P40+K40</f>
        <v>8.948250000000009</v>
      </c>
    </row>
    <row r="40" spans="1:30" ht="15">
      <c r="A40" s="46"/>
      <c r="B40" s="34" t="s">
        <v>14</v>
      </c>
      <c r="C40" s="35" t="s">
        <v>15</v>
      </c>
      <c r="D40" s="35" t="s">
        <v>16</v>
      </c>
      <c r="E40" s="35" t="s">
        <v>17</v>
      </c>
      <c r="F40" s="35" t="s">
        <v>18</v>
      </c>
      <c r="G40" s="36" t="s">
        <v>19</v>
      </c>
      <c r="H40" s="37" t="s">
        <v>20</v>
      </c>
      <c r="I40" s="38" t="s">
        <v>21</v>
      </c>
      <c r="J40" s="38" t="s">
        <v>22</v>
      </c>
      <c r="K40" s="39">
        <f>+$G41*J39%</f>
        <v>0.3532500000000368</v>
      </c>
      <c r="L40" s="74"/>
      <c r="M40" s="41" t="s">
        <v>20</v>
      </c>
      <c r="N40" s="41" t="s">
        <v>21</v>
      </c>
      <c r="O40" s="41" t="s">
        <v>22</v>
      </c>
      <c r="P40" s="42">
        <f>+$G41*O39%</f>
        <v>0.13949999999997545</v>
      </c>
      <c r="Q40" s="76"/>
      <c r="R40" s="41" t="s">
        <v>20</v>
      </c>
      <c r="S40" s="41" t="s">
        <v>21</v>
      </c>
      <c r="T40" s="41" t="s">
        <v>22</v>
      </c>
      <c r="U40" s="42">
        <f>+$G41*T39%</f>
        <v>1.3635000000000006</v>
      </c>
      <c r="V40" s="76"/>
      <c r="W40" s="38" t="s">
        <v>20</v>
      </c>
      <c r="X40" s="38" t="s">
        <v>21</v>
      </c>
      <c r="Y40" s="38" t="s">
        <v>22</v>
      </c>
      <c r="Z40" s="42">
        <f>+$G41*Y39%</f>
        <v>7.091999999999996</v>
      </c>
      <c r="AA40" s="76"/>
      <c r="AB40" s="72" t="s">
        <v>29</v>
      </c>
      <c r="AC40" s="44" t="s">
        <v>24</v>
      </c>
      <c r="AD40" s="45">
        <f>AC41/(24*60*60)</f>
        <v>0.04602802951388889</v>
      </c>
    </row>
    <row r="41" spans="1:30" ht="24" thickBot="1">
      <c r="A41" s="46"/>
      <c r="B41" s="47">
        <v>20</v>
      </c>
      <c r="C41" s="48" t="s">
        <v>42</v>
      </c>
      <c r="D41" s="49"/>
      <c r="E41" s="50" t="s">
        <v>41</v>
      </c>
      <c r="F41" s="50">
        <v>1968</v>
      </c>
      <c r="G41" s="51">
        <f>(2013-F41)/2</f>
        <v>22.5</v>
      </c>
      <c r="H41" s="52">
        <v>28</v>
      </c>
      <c r="I41" s="53">
        <v>3</v>
      </c>
      <c r="J41" s="53">
        <v>57</v>
      </c>
      <c r="K41" s="54">
        <f>+(H41*60+I41+J41/100)</f>
        <v>1683.57</v>
      </c>
      <c r="L41" s="75"/>
      <c r="M41" s="56">
        <v>24</v>
      </c>
      <c r="N41" s="56">
        <v>37</v>
      </c>
      <c r="O41" s="56">
        <v>12</v>
      </c>
      <c r="P41" s="57">
        <f>+(M41*60+N41+O41/100)</f>
        <v>1477.12</v>
      </c>
      <c r="Q41" s="77"/>
      <c r="R41" s="56">
        <v>6</v>
      </c>
      <c r="S41" s="56">
        <v>44</v>
      </c>
      <c r="T41" s="56">
        <v>12</v>
      </c>
      <c r="U41" s="57">
        <f>+(R41*60+S41+T41/100)</f>
        <v>404.12</v>
      </c>
      <c r="V41" s="77"/>
      <c r="W41" s="53">
        <v>7</v>
      </c>
      <c r="X41" s="53">
        <v>0</v>
      </c>
      <c r="Y41" s="53">
        <v>96</v>
      </c>
      <c r="Z41" s="57">
        <f>+(W41*60+X41+Y41/100)</f>
        <v>420.96</v>
      </c>
      <c r="AA41" s="77"/>
      <c r="AB41" s="58">
        <f>Z41+U41+P41+K41</f>
        <v>3985.7699999999995</v>
      </c>
      <c r="AC41" s="59">
        <f>AA39+V39+Q39+L39</f>
        <v>3976.82175</v>
      </c>
      <c r="AD41" s="60">
        <f>ABS(AB$4-AC41)</f>
        <v>15.561749999999847</v>
      </c>
    </row>
    <row r="42" spans="29:30" ht="15.75" thickBot="1">
      <c r="AC42" s="5" t="s">
        <v>0</v>
      </c>
      <c r="AD42" s="8">
        <f>AB44/(24*60*60)</f>
        <v>0.04584791666666667</v>
      </c>
    </row>
    <row r="43" spans="1:30" ht="21.75" thickBot="1">
      <c r="A43" s="46"/>
      <c r="B43" s="9" t="s">
        <v>1</v>
      </c>
      <c r="C43" s="10"/>
      <c r="D43" s="10"/>
      <c r="E43" s="10"/>
      <c r="F43" s="10"/>
      <c r="G43" s="11"/>
      <c r="H43" s="12" t="s">
        <v>2</v>
      </c>
      <c r="I43" s="13"/>
      <c r="J43" s="13"/>
      <c r="K43" s="14">
        <f>$K$2</f>
        <v>1685.14</v>
      </c>
      <c r="L43" s="15" t="s">
        <v>3</v>
      </c>
      <c r="M43" s="12" t="s">
        <v>4</v>
      </c>
      <c r="N43" s="13"/>
      <c r="O43" s="13"/>
      <c r="P43" s="14">
        <f>$P$2</f>
        <v>1476.5</v>
      </c>
      <c r="Q43" s="15" t="s">
        <v>3</v>
      </c>
      <c r="R43" s="12" t="s">
        <v>5</v>
      </c>
      <c r="S43" s="13"/>
      <c r="T43" s="13"/>
      <c r="U43" s="16">
        <f>$U$2</f>
        <v>410.18</v>
      </c>
      <c r="V43" s="15" t="s">
        <v>3</v>
      </c>
      <c r="W43" s="12" t="s">
        <v>6</v>
      </c>
      <c r="X43" s="13"/>
      <c r="Y43" s="13"/>
      <c r="Z43" s="17">
        <f>$Z$2</f>
        <v>389.44</v>
      </c>
      <c r="AA43" s="15" t="s">
        <v>3</v>
      </c>
      <c r="AB43" s="68" t="s">
        <v>7</v>
      </c>
      <c r="AC43" s="19" t="s">
        <v>27</v>
      </c>
      <c r="AD43" s="69" t="s">
        <v>28</v>
      </c>
    </row>
    <row r="44" spans="1:30" ht="21.75" thickBot="1">
      <c r="A44" s="46"/>
      <c r="B44" s="21"/>
      <c r="C44" s="22"/>
      <c r="D44" s="22"/>
      <c r="E44" s="22"/>
      <c r="F44" s="22"/>
      <c r="G44" s="23"/>
      <c r="H44" s="24" t="s">
        <v>10</v>
      </c>
      <c r="I44" s="25"/>
      <c r="J44" s="26">
        <f>ABS(K44)</f>
        <v>59.79000000000019</v>
      </c>
      <c r="K44" s="27">
        <f>K46-K43</f>
        <v>-59.79000000000019</v>
      </c>
      <c r="L44" s="73">
        <f>K46-K45</f>
        <v>1610.7014499999998</v>
      </c>
      <c r="M44" s="70" t="s">
        <v>11</v>
      </c>
      <c r="N44" s="28"/>
      <c r="O44" s="26">
        <f>ABS(P44)</f>
        <v>21.1099999999999</v>
      </c>
      <c r="P44" s="27">
        <f>P46-P43</f>
        <v>-21.1099999999999</v>
      </c>
      <c r="Q44" s="73">
        <f>P46-P45</f>
        <v>1450.2180500000002</v>
      </c>
      <c r="R44" s="70" t="s">
        <v>12</v>
      </c>
      <c r="S44" s="28"/>
      <c r="T44" s="26">
        <f>ABS(U44)</f>
        <v>89.96999999999997</v>
      </c>
      <c r="U44" s="29">
        <f>U46-U43</f>
        <v>89.96999999999997</v>
      </c>
      <c r="V44" s="73">
        <f>U46-U45</f>
        <v>478.10735</v>
      </c>
      <c r="W44" s="71" t="s">
        <v>13</v>
      </c>
      <c r="X44" s="25"/>
      <c r="Y44" s="26">
        <f>ABS(Z44)</f>
        <v>10.360000000000014</v>
      </c>
      <c r="Z44" s="29">
        <f>Z46-Z43</f>
        <v>-10.360000000000014</v>
      </c>
      <c r="AA44" s="73">
        <f>Z46-Z45</f>
        <v>376.54179999999997</v>
      </c>
      <c r="AB44" s="31">
        <f>Z43+U43+P43+K43</f>
        <v>3961.26</v>
      </c>
      <c r="AC44" s="32">
        <f>Y44+T44+O44+J44</f>
        <v>181.23000000000008</v>
      </c>
      <c r="AD44" s="33">
        <f>Z45+U45+P45+K45</f>
        <v>44.40135000000002</v>
      </c>
    </row>
    <row r="45" spans="1:30" ht="15">
      <c r="A45" s="46"/>
      <c r="B45" s="34" t="s">
        <v>14</v>
      </c>
      <c r="C45" s="35" t="s">
        <v>15</v>
      </c>
      <c r="D45" s="35" t="s">
        <v>16</v>
      </c>
      <c r="E45" s="35" t="s">
        <v>17</v>
      </c>
      <c r="F45" s="35" t="s">
        <v>18</v>
      </c>
      <c r="G45" s="36" t="s">
        <v>19</v>
      </c>
      <c r="H45" s="37" t="s">
        <v>20</v>
      </c>
      <c r="I45" s="38" t="s">
        <v>21</v>
      </c>
      <c r="J45" s="38" t="s">
        <v>22</v>
      </c>
      <c r="K45" s="39">
        <f>+$G46*J44%</f>
        <v>14.648550000000046</v>
      </c>
      <c r="L45" s="74"/>
      <c r="M45" s="41" t="s">
        <v>20</v>
      </c>
      <c r="N45" s="41" t="s">
        <v>21</v>
      </c>
      <c r="O45" s="41" t="s">
        <v>22</v>
      </c>
      <c r="P45" s="42">
        <f>+$G46*O44%</f>
        <v>5.171949999999976</v>
      </c>
      <c r="Q45" s="76"/>
      <c r="R45" s="41" t="s">
        <v>20</v>
      </c>
      <c r="S45" s="41" t="s">
        <v>21</v>
      </c>
      <c r="T45" s="41" t="s">
        <v>22</v>
      </c>
      <c r="U45" s="42">
        <f>+$G46*T44%</f>
        <v>22.042649999999995</v>
      </c>
      <c r="V45" s="76"/>
      <c r="W45" s="38" t="s">
        <v>20</v>
      </c>
      <c r="X45" s="38" t="s">
        <v>21</v>
      </c>
      <c r="Y45" s="38" t="s">
        <v>22</v>
      </c>
      <c r="Z45" s="42">
        <f>+$G46*Y44%</f>
        <v>2.5382000000000033</v>
      </c>
      <c r="AA45" s="76"/>
      <c r="AB45" s="72" t="s">
        <v>29</v>
      </c>
      <c r="AC45" s="44" t="s">
        <v>24</v>
      </c>
      <c r="AD45" s="45">
        <f>AC46/(24*60*60)</f>
        <v>0.04531908159722223</v>
      </c>
    </row>
    <row r="46" spans="1:30" ht="24" thickBot="1">
      <c r="A46" s="46"/>
      <c r="B46" s="47">
        <v>21</v>
      </c>
      <c r="C46" s="48" t="s">
        <v>43</v>
      </c>
      <c r="D46" s="49"/>
      <c r="E46" s="50" t="s">
        <v>44</v>
      </c>
      <c r="F46" s="50">
        <v>1964</v>
      </c>
      <c r="G46" s="51">
        <f>(2013-F46)/2</f>
        <v>24.5</v>
      </c>
      <c r="H46" s="52">
        <v>27</v>
      </c>
      <c r="I46" s="53">
        <v>5</v>
      </c>
      <c r="J46" s="53">
        <v>35</v>
      </c>
      <c r="K46" s="54">
        <f>+(H46*60+I46+J46/100)</f>
        <v>1625.35</v>
      </c>
      <c r="L46" s="75"/>
      <c r="M46" s="56">
        <v>24</v>
      </c>
      <c r="N46" s="56">
        <v>15</v>
      </c>
      <c r="O46" s="56">
        <v>39</v>
      </c>
      <c r="P46" s="57">
        <f>+(M46*60+N46+O46/100)</f>
        <v>1455.39</v>
      </c>
      <c r="Q46" s="77"/>
      <c r="R46" s="56">
        <v>8</v>
      </c>
      <c r="S46" s="56">
        <v>20</v>
      </c>
      <c r="T46" s="56">
        <v>15</v>
      </c>
      <c r="U46" s="57">
        <f>+(R46*60+S46+T46/100)</f>
        <v>500.15</v>
      </c>
      <c r="V46" s="77"/>
      <c r="W46" s="53">
        <v>6</v>
      </c>
      <c r="X46" s="53">
        <v>19</v>
      </c>
      <c r="Y46" s="53">
        <v>8</v>
      </c>
      <c r="Z46" s="57">
        <f>+(W46*60+X46+Y46/100)</f>
        <v>379.08</v>
      </c>
      <c r="AA46" s="77"/>
      <c r="AB46" s="58">
        <f>Z46+U46+P46+K46</f>
        <v>3959.97</v>
      </c>
      <c r="AC46" s="59">
        <f>AA44+V44+Q44+L44</f>
        <v>3915.56865</v>
      </c>
      <c r="AD46" s="60">
        <f>ABS(AB$4-AC46)</f>
        <v>45.69135000000006</v>
      </c>
    </row>
    <row r="47" ht="26.25" customHeight="1"/>
  </sheetData>
  <sheetProtection password="E71F" sheet="1" objects="1" scenarios="1" formatCells="0" formatColumns="0" formatRows="0"/>
  <mergeCells count="36">
    <mergeCell ref="L4:L6"/>
    <mergeCell ref="Q4:Q6"/>
    <mergeCell ref="V4:V6"/>
    <mergeCell ref="AA4:AA6"/>
    <mergeCell ref="L9:L11"/>
    <mergeCell ref="Q9:Q11"/>
    <mergeCell ref="V9:V11"/>
    <mergeCell ref="AA9:AA11"/>
    <mergeCell ref="L14:L16"/>
    <mergeCell ref="Q14:Q16"/>
    <mergeCell ref="V14:V16"/>
    <mergeCell ref="AA14:AA16"/>
    <mergeCell ref="L19:L21"/>
    <mergeCell ref="Q19:Q21"/>
    <mergeCell ref="V19:V21"/>
    <mergeCell ref="AA19:AA21"/>
    <mergeCell ref="V39:V41"/>
    <mergeCell ref="AA39:AA41"/>
    <mergeCell ref="L24:L26"/>
    <mergeCell ref="Q24:Q26"/>
    <mergeCell ref="V24:V26"/>
    <mergeCell ref="AA24:AA26"/>
    <mergeCell ref="L29:L31"/>
    <mergeCell ref="Q29:Q31"/>
    <mergeCell ref="V29:V31"/>
    <mergeCell ref="AA29:AA31"/>
    <mergeCell ref="L44:L46"/>
    <mergeCell ref="Q44:Q46"/>
    <mergeCell ref="V44:V46"/>
    <mergeCell ref="AA44:AA46"/>
    <mergeCell ref="L34:L36"/>
    <mergeCell ref="Q34:Q36"/>
    <mergeCell ref="V34:V36"/>
    <mergeCell ref="AA34:AA36"/>
    <mergeCell ref="L39:L41"/>
    <mergeCell ref="Q39:Q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TcChevy</dc:creator>
  <cp:keywords/>
  <dc:description/>
  <cp:lastModifiedBy>TcChevy</cp:lastModifiedBy>
  <dcterms:created xsi:type="dcterms:W3CDTF">2013-06-05T19:19:40Z</dcterms:created>
  <dcterms:modified xsi:type="dcterms:W3CDTF">2013-06-05T19:23:20Z</dcterms:modified>
  <cp:category/>
  <cp:version/>
  <cp:contentType/>
  <cp:contentStatus/>
</cp:coreProperties>
</file>